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7770" windowHeight="3405" tabRatio="846" activeTab="1"/>
  </bookViews>
  <sheets>
    <sheet name="Qtrly Notes-31.3.02" sheetId="1" r:id="rId1"/>
    <sheet name="Balance Sheet-31.3.2002" sheetId="2" r:id="rId2"/>
    <sheet name="Income Statement-31.3.2002" sheetId="3" r:id="rId3"/>
  </sheets>
  <externalReferences>
    <externalReference r:id="rId6"/>
    <externalReference r:id="rId7"/>
  </externalReferences>
  <definedNames/>
  <calcPr calcMode="manual" fullCalcOnLoad="1"/>
</workbook>
</file>

<file path=xl/sharedStrings.xml><?xml version="1.0" encoding="utf-8"?>
<sst xmlns="http://schemas.openxmlformats.org/spreadsheetml/2006/main" count="334" uniqueCount="224">
  <si>
    <t>(Incorporated in Malaysia)</t>
  </si>
  <si>
    <t>QUARTERLY REPORT</t>
  </si>
  <si>
    <t>The figures have not been audited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</si>
  <si>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</si>
  <si>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</si>
  <si>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</si>
  <si>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</si>
  <si>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</si>
  <si>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</si>
  <si>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</si>
  <si>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TO DATE</t>
  </si>
  <si>
    <t>PERIOD</t>
  </si>
  <si>
    <t>RM'000</t>
  </si>
  <si>
    <t>(a)</t>
  </si>
  <si>
    <t>Turnover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</si>
  <si>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</si>
  <si>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</si>
  <si>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</si>
  <si>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</si>
  <si>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</si>
  <si>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</si>
  <si>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</si>
  <si>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</si>
  <si>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</si>
  <si>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Profit before taxation, minority interests and extraordinary items</t>
  </si>
  <si>
    <t>(h)</t>
  </si>
  <si>
    <t>Taxation</t>
  </si>
  <si>
    <t>(i)</t>
  </si>
  <si>
    <t>(ii)</t>
  </si>
  <si>
    <t>Less minority interests</t>
  </si>
  <si>
    <t>(j)</t>
  </si>
  <si>
    <t>(k)</t>
  </si>
  <si>
    <t>Extraordinary items</t>
  </si>
  <si>
    <t>(iii)</t>
  </si>
  <si>
    <t>Extraordinary items attributable to members of the company</t>
  </si>
  <si>
    <t>(l)</t>
  </si>
  <si>
    <t>Fully diluted</t>
  </si>
  <si>
    <t>N/A</t>
  </si>
  <si>
    <t>Note:</t>
  </si>
  <si>
    <t>CONSOLIDATED BALANCE SHEET</t>
  </si>
  <si>
    <t>AS AT</t>
  </si>
  <si>
    <t>PRECEDING</t>
  </si>
  <si>
    <t>FINANCIAL</t>
  </si>
  <si>
    <t>Long Term Investments</t>
  </si>
  <si>
    <t>Current Assets</t>
  </si>
  <si>
    <t>Cash and Bank Balances</t>
  </si>
  <si>
    <t>Current Liabilities</t>
  </si>
  <si>
    <t>Short Term Borrowings</t>
  </si>
  <si>
    <t>Provision for Taxation</t>
  </si>
  <si>
    <t>Net Current Assets</t>
  </si>
  <si>
    <t>Shareholders' Funds</t>
  </si>
  <si>
    <t>Share Capital</t>
  </si>
  <si>
    <t>Reserves</t>
  </si>
  <si>
    <t>Share Premium</t>
  </si>
  <si>
    <t>Retained Profit</t>
  </si>
  <si>
    <t>Others</t>
  </si>
  <si>
    <t>Minority Interests</t>
  </si>
  <si>
    <t>Long Term Borrowings</t>
  </si>
  <si>
    <t>N/A denotes "Not Applicable"</t>
  </si>
  <si>
    <r>
      <t xml:space="preserve">QL RESOURCES BERHAD </t>
    </r>
    <r>
      <rPr>
        <b/>
        <vertAlign val="subscript"/>
        <sz val="12"/>
        <rFont val="Arial"/>
        <family val="2"/>
      </rPr>
      <t>(428915-X)</t>
    </r>
  </si>
  <si>
    <t>Net tangible assets per share (RM)</t>
  </si>
  <si>
    <r>
      <t>QL RESOURCES BERHAD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(428915-X)</t>
    </r>
  </si>
  <si>
    <t>RM’000</t>
  </si>
  <si>
    <t>Income Tax</t>
  </si>
  <si>
    <t>- Current year</t>
  </si>
  <si>
    <t>- Prior year</t>
  </si>
  <si>
    <t>Deferred Taxation</t>
  </si>
  <si>
    <t>RM,000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</si>
  <si>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secured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</si>
  <si>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unsecured</t>
    </r>
  </si>
  <si>
    <t>Profit before tax</t>
  </si>
  <si>
    <t>Assets employed</t>
  </si>
  <si>
    <t xml:space="preserve">    There were no extraordinary items for the financial period under review.</t>
  </si>
  <si>
    <t xml:space="preserve">    There were no purchase or disposal of quoted securities for the financial period under review.</t>
  </si>
  <si>
    <t>By Order of the Board</t>
  </si>
  <si>
    <t>NG GEOK PING</t>
  </si>
  <si>
    <t xml:space="preserve">Klang </t>
  </si>
  <si>
    <t>Company Secretary</t>
  </si>
  <si>
    <t>Accounting policies</t>
  </si>
  <si>
    <t>Extraordinary Items</t>
  </si>
  <si>
    <t>Investment Income or Profit on Sale of Investments and/or Properties.</t>
  </si>
  <si>
    <t>Quoted Securities</t>
  </si>
  <si>
    <t>Changes in the Composition of the Company</t>
  </si>
  <si>
    <t>Corporate Proposals</t>
  </si>
  <si>
    <t>Explanatory Comments about Seasonal or Cyclical factors affecting operations</t>
  </si>
  <si>
    <t>Issuances and Repayment of Debt and Equity Securities</t>
  </si>
  <si>
    <t>Group borrowings and debt securities as at period end.</t>
  </si>
  <si>
    <t>Material Litigation</t>
  </si>
  <si>
    <t>Segmental Reporting</t>
  </si>
  <si>
    <t xml:space="preserve">       Individual Quarter</t>
  </si>
  <si>
    <t xml:space="preserve">               Cumulative Quarter</t>
  </si>
  <si>
    <t>Explanatory Notes for Variance of Actual Profit from Forecast Profit</t>
  </si>
  <si>
    <t xml:space="preserve">   Marine-based manufacturing</t>
  </si>
  <si>
    <t xml:space="preserve">   Integrated livestock activities</t>
  </si>
  <si>
    <t xml:space="preserve">   Total</t>
  </si>
  <si>
    <t xml:space="preserve">  Bank overdraft-short term</t>
  </si>
  <si>
    <t xml:space="preserve">  Bankers’ acceptance-short term</t>
  </si>
  <si>
    <t xml:space="preserve">  Term loans-short term</t>
  </si>
  <si>
    <t xml:space="preserve">  Term loans-long term</t>
  </si>
  <si>
    <t xml:space="preserve">    There were no material litigation at the date of this report.</t>
  </si>
  <si>
    <t xml:space="preserve">    Seasonal or cyclical factors do not significantly affect the principal business operations of the Group. </t>
  </si>
  <si>
    <t xml:space="preserve">    There were no exceptional items for the financial period under review.</t>
  </si>
  <si>
    <t>Property, plant &amp; equipment</t>
  </si>
  <si>
    <t>Contingent Liabilities</t>
  </si>
  <si>
    <t>31.3.2001</t>
  </si>
  <si>
    <t>Share of profit of associated company</t>
  </si>
  <si>
    <t>Group share of associates tax</t>
  </si>
  <si>
    <t>Total Borrowings for trade purpose</t>
  </si>
  <si>
    <t>Off Balance sheet financial instruments</t>
  </si>
  <si>
    <t xml:space="preserve">    As at date of this report, no financial instruments that are 'off balance sheet'  in nature have been entered into.</t>
  </si>
  <si>
    <t xml:space="preserve">Comparison of current quarter results with immediate preceding quarter. </t>
  </si>
  <si>
    <t>Post balance sheet events</t>
  </si>
  <si>
    <t>Dividend</t>
  </si>
  <si>
    <t>The effective tax rate is lower than the statutory rate is mainly due to availability of tax incentives.</t>
  </si>
  <si>
    <t>Investment in Associate Company</t>
  </si>
  <si>
    <t xml:space="preserve">                   Current quarter</t>
  </si>
  <si>
    <t xml:space="preserve">                    Preceding quarter</t>
  </si>
  <si>
    <t>Sales</t>
  </si>
  <si>
    <t>Activities:</t>
  </si>
  <si>
    <t xml:space="preserve">   Integrated livestock &amp; trading</t>
  </si>
  <si>
    <t xml:space="preserve">  HP Creditors-short term</t>
  </si>
  <si>
    <t xml:space="preserve">  HP Creditors-long term</t>
  </si>
  <si>
    <t xml:space="preserve">    There were no post balance sheet events at the date of this report.</t>
  </si>
  <si>
    <t xml:space="preserve">   Not Applicable</t>
  </si>
  <si>
    <t xml:space="preserve">                   Current period</t>
  </si>
  <si>
    <t xml:space="preserve">                  Last year period</t>
  </si>
  <si>
    <t>Review of current period performance with last year corresponding period.</t>
  </si>
  <si>
    <t>Inventories</t>
  </si>
  <si>
    <t>Trade receivables</t>
  </si>
  <si>
    <t>Other receivables</t>
  </si>
  <si>
    <t>Trade payables</t>
  </si>
  <si>
    <t>Other payables</t>
  </si>
  <si>
    <t>Deferred taxation</t>
  </si>
  <si>
    <t xml:space="preserve">    Corporate guarantee given to secure banking facilities granted to certain subsidiaries amounted to RM230 million.</t>
  </si>
  <si>
    <t>Overall against corresponding period</t>
  </si>
  <si>
    <t>Revenue</t>
  </si>
  <si>
    <t xml:space="preserve">Other income </t>
  </si>
  <si>
    <t>Operating profit before finance cost, depreciation and amortisation, exceptional items, income tax, minority interests and extraordinary items</t>
  </si>
  <si>
    <t>Finance cost</t>
  </si>
  <si>
    <t>Profit before income tax, minority interests and extraordinary items</t>
  </si>
  <si>
    <t>Income tax</t>
  </si>
  <si>
    <t>Profit after income tax before deducting minority interests</t>
  </si>
  <si>
    <t>Pre-acquisition profit/(loss) if applicable</t>
  </si>
  <si>
    <t>Net profit from ordinary activities attributable to members of the company</t>
  </si>
  <si>
    <t>(m)</t>
  </si>
  <si>
    <t>Net profit attributable to members of the company</t>
  </si>
  <si>
    <t>Earnings per share based on 2(m) above after deducting any provision for preference dividends, if any:-</t>
  </si>
  <si>
    <t>a.</t>
  </si>
  <si>
    <t>b.</t>
  </si>
  <si>
    <t>c.</t>
  </si>
  <si>
    <t>Basic (based on 60,000,000 ordinary shares) (sen)</t>
  </si>
  <si>
    <t xml:space="preserve">    There was no corporate proposal announced but not completed at the date of issue of this report.</t>
  </si>
  <si>
    <t>Overall against preceding quarter</t>
  </si>
  <si>
    <t>31.3.2002</t>
  </si>
  <si>
    <r>
      <t xml:space="preserve">Quarterly report on consolidated results for the financial quarter ended </t>
    </r>
    <r>
      <rPr>
        <b/>
        <u val="single"/>
        <sz val="10"/>
        <rFont val="Arial"/>
        <family val="2"/>
      </rPr>
      <t>31 MARCH 2002</t>
    </r>
  </si>
  <si>
    <t>4th QUARTER</t>
  </si>
  <si>
    <t>NOTES TO THE QUARTERLY REPORT FOR THE FINANCIAL PERIOD ENDED 31 MARCH 2002</t>
  </si>
  <si>
    <t>31.3.02</t>
  </si>
  <si>
    <t>31.3.01</t>
  </si>
  <si>
    <t xml:space="preserve"> 12 months ended 31.3.02</t>
  </si>
  <si>
    <t xml:space="preserve">  12 months ended 31.3.01</t>
  </si>
  <si>
    <t xml:space="preserve">                    1.1.2002 to</t>
  </si>
  <si>
    <t xml:space="preserve">                      31.3.2002</t>
  </si>
  <si>
    <t xml:space="preserve">                      1.10.2001 to</t>
  </si>
  <si>
    <t xml:space="preserve">                     31.12.2001</t>
  </si>
  <si>
    <t xml:space="preserve">                      1.1.2001 to</t>
  </si>
  <si>
    <t xml:space="preserve">                     31.3.2001</t>
  </si>
  <si>
    <t>20 May 2002</t>
  </si>
  <si>
    <t xml:space="preserve">   There were no investment income or profit on sale of investments for the financial period under review.</t>
  </si>
  <si>
    <t xml:space="preserve">   Oil palm related activities</t>
  </si>
  <si>
    <t xml:space="preserve">   Trading &amp; Distribution activities</t>
  </si>
  <si>
    <t xml:space="preserve">    Trading &amp; Distribution activities</t>
  </si>
  <si>
    <t>Prospect for 2003</t>
  </si>
  <si>
    <t xml:space="preserve">   Trading &amp; distribution activities</t>
  </si>
  <si>
    <t>d.</t>
  </si>
  <si>
    <t>Comparative figures</t>
  </si>
  <si>
    <t xml:space="preserve">   Comparative figures have been reclassified to conform with current period presentation.</t>
  </si>
  <si>
    <t xml:space="preserve">Oil palm related activities increased 72% in sales compared to corresponding period is because of improved CPO prices of an </t>
  </si>
  <si>
    <t xml:space="preserve">Earnings improved 6% due to better oil extraction rate as compared to corresponding period. </t>
  </si>
  <si>
    <t>Trading &amp; distribution activities sales improved by 242% is mainly because of sales contribution from new trading units</t>
  </si>
  <si>
    <t xml:space="preserve">    There were no changes in the composition of the Group during financial period under review. The Board has decided</t>
  </si>
  <si>
    <t xml:space="preserve">    Activities.</t>
  </si>
  <si>
    <t xml:space="preserve">  There were no other issuances and repayment of debt and equity securities, shares buy-backs, share cancellations, shares held as</t>
  </si>
  <si>
    <t xml:space="preserve">  treasury shares and resale of treasury shares for the current period under review.</t>
  </si>
  <si>
    <t xml:space="preserve">    The accounts are prepared using the same accounting policies, method of computation and basis of consolidation as adopted</t>
  </si>
  <si>
    <t xml:space="preserve">    in the preparation of most recent annual financial statements and in compliance with MASB accounting standards.</t>
  </si>
  <si>
    <t>Integrated activities sales and earnings improved  by 12% and 59% respectively against preceding quarter mainly due to</t>
  </si>
  <si>
    <t xml:space="preserve">   The financial year 2003's is expected to be a recovery year and therefore challenging. The management is confident that</t>
  </si>
  <si>
    <t xml:space="preserve">   barring unforeseen circumstances the Group should perform better than financial year 2002.</t>
  </si>
  <si>
    <t>Marine-based manufacturing activities sales and earnings improved 54% and 24% respectively is mainly due to</t>
  </si>
  <si>
    <t>higher fishmeal prices, contribution from recently acquired frozen seafood units,</t>
  </si>
  <si>
    <t>increased production (new line) in the West Coast surimi-based units and the commencement of production in</t>
  </si>
  <si>
    <t>the new East Coast Surimi manufacturing unit.</t>
  </si>
  <si>
    <t xml:space="preserve">Integrated livestock activities sales and earnings decreased by 7%  and 21% respectively against previous year </t>
  </si>
  <si>
    <t>is because of lower egg price and margin compared to corresponding period.</t>
  </si>
  <si>
    <t>average of 60%.(Average CPO price: 4th quarter of current period is RM1,108 vs 4th quarter of corresponding period of RM690)</t>
  </si>
  <si>
    <t>and improved food grain sales from regional trade.</t>
  </si>
  <si>
    <t>Earnings shows a significant increased mainly because the corresponding period loss is due to start-up cost.</t>
  </si>
  <si>
    <t>reduced marine-catch in East Coast of West Malaysia as a result of 'North East Monsoon' season.</t>
  </si>
  <si>
    <t>4th quarter results is usually lower for the marine-based units due to seasonal nature of the trade.</t>
  </si>
  <si>
    <t>improvement in margins for layer and raw material distribution units.</t>
  </si>
  <si>
    <t>Oil palm related activities improved 25% in sales compared to preceding quarter is because</t>
  </si>
  <si>
    <t xml:space="preserve">of further improvement in CPO prices .(average CPO price improvement of 16% against preceding quarter) </t>
  </si>
  <si>
    <t>(CPO price: 4th quarter of RM1,108 vs 3rd quarter of RM949)</t>
  </si>
  <si>
    <t>Earnings improved 45% mainly because of better oil extraction rate due to drier weather.</t>
  </si>
  <si>
    <t>Trading &amp; distribution activities sales reduced marginally 1%  against preceding quarter.</t>
  </si>
  <si>
    <t>Earnings however decreased by RM130,000 because of loss contribution from new units as well as</t>
  </si>
  <si>
    <t>lower contribution from other general trade units.</t>
  </si>
  <si>
    <t xml:space="preserve">    to reclassify its 3 core activities to 4 core activities. Namely the addition of fourth core segment of Trading &amp; Distribution </t>
  </si>
  <si>
    <t xml:space="preserve">Marine-based manufacturing activities sales and earnings decreased 14% and 40% respectively mainly due to </t>
  </si>
  <si>
    <t xml:space="preserve">Financial year </t>
  </si>
  <si>
    <t>Type</t>
  </si>
  <si>
    <t>Rate</t>
  </si>
  <si>
    <t>Payment date</t>
  </si>
  <si>
    <t>dividend</t>
  </si>
  <si>
    <t>Dividend paid and proposed during the year :</t>
  </si>
  <si>
    <t>Proposed</t>
  </si>
  <si>
    <t>7% less tax</t>
  </si>
  <si>
    <t>28.9.2001</t>
  </si>
  <si>
    <t>final</t>
  </si>
  <si>
    <t>5% less Tax</t>
  </si>
  <si>
    <t>5% tax exempt</t>
  </si>
  <si>
    <t xml:space="preserve"> General Meeting, payable on a date to be announced.</t>
  </si>
  <si>
    <t>To be approved at the next Annual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</si>
</sst>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￥&quot;#,##0;&quot;￥&quot;\-#,##0"/>
    <numFmt numFmtId="179" formatCode="&quot;￥&quot;#,##0;[Red]&quot;￥&quot;\-#,##0"/>
    <numFmt numFmtId="180" formatCode="&quot;￥&quot;#,##0.00;&quot;￥&quot;\-#,##0.00"/>
    <numFmt numFmtId="181" formatCode="&quot;￥&quot;#,##0.00;[Red]&quot;￥&quot;\-#,##0.00"/>
    <numFmt numFmtId="182" formatCode="_ &quot;￥&quot;* #,##0_ ;_ &quot;￥&quot;* \-#,##0_ ;_ &quot;￥&quot;* &quot;-&quot;_ ;_ @_ "/>
    <numFmt numFmtId="183" formatCode="_ * #,##0_ ;_ * \-#,##0_ ;_ * &quot;-&quot;_ ;_ @_ "/>
    <numFmt numFmtId="184" formatCode="_ &quot;￥&quot;* #,##0.00_ ;_ &quot;￥&quot;* \-#,##0.00_ ;_ &quot;￥&quot;* &quot;-&quot;??_ ;_ @_ "/>
    <numFmt numFmtId="185" formatCode="_ * #,##0.00_ ;_ * \-#,##0.00_ ;_ * &quot;-&quot;??_ ;_ @_ "/>
    <numFmt numFmtId="186" formatCode="_(* #,##0_);_(* \(#,##0\);_(* &quot;-&quot;??_);_(@_)"/>
    <numFmt numFmtId="187" formatCode="_(* #,##0.0_);_(* \(#,##0.0\);_(* &quot;-&quot;??_);_(@_)"/>
    <numFmt numFmtId="188" formatCode="0.0%"/>
    <numFmt numFmtId="189" formatCode="mmmm\-yy"/>
    <numFmt numFmtId="190" formatCode="_-* #,##0.000_-;\-* #,##0.000_-;_-* &quot;-&quot;??_-;_-@_-"/>
    <numFmt numFmtId="191" formatCode="_-* #,##0.0000_-;\-* #,##0.0000_-;_-* &quot;-&quot;??_-;_-@_-"/>
    <numFmt numFmtId="192" formatCode="_-* #,##0.00000_-;\-* #,##0.00000_-;_-* &quot;-&quot;??_-;_-@_-"/>
    <numFmt numFmtId="193" formatCode="#,##0.0_);\(#,##0.0\)"/>
    <numFmt numFmtId="194" formatCode="#,##0.000_);\(#,##0.000\)"/>
    <numFmt numFmtId="195" formatCode="#,##0.0000_);\(#,##0.0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_-* #,##0.0_-;\-* #,##0.0_-;_-* &quot;-&quot;??_-;_-@_-"/>
    <numFmt numFmtId="200" formatCode="_-* #,##0_-;\-* #,##0_-;_-* &quot;-&quot;??_-;_-@_-"/>
    <numFmt numFmtId="201" formatCode="_(* #,##0.00000000_);_(* \(#,##0.00000000\);_(* &quot;-&quot;????????_);_(@_)"/>
    <numFmt numFmtId="202" formatCode="#,##0.0"/>
    <numFmt numFmtId="203" formatCode="_(* #,##0.000_);_(* \(#,##0.000\);_(* &quot;-&quot;???_);_(@_)"/>
    <numFmt numFmtId="204" formatCode="#,##0.00000_);\(#,##0.00000\)"/>
    <numFmt numFmtId="205" formatCode="#,##0.000000_);\(#,##0.000000\)"/>
    <numFmt numFmtId="206" formatCode="#,##0.0000000_);\(#,##0.0000000\)"/>
    <numFmt numFmtId="207" formatCode="_(* #,##0.0000000_);_(* \(#,##0.0000000\);_(* &quot;-&quot;????????_);_(@_)"/>
    <numFmt numFmtId="208" formatCode="_(* #,##0.000000_);_(* \(#,##0.000000\);_(* &quot;-&quot;????????_);_(@_)"/>
    <numFmt numFmtId="209" formatCode="_(* #,##0.00000_);_(* \(#,##0.00000\);_(* &quot;-&quot;????????_);_(@_)"/>
    <numFmt numFmtId="210" formatCode="_(* #,##0.00_);_(* \(#,##0.00\);_(* &quot;-&quot;???_);_(@_)"/>
    <numFmt numFmtId="211" formatCode="_(* #,##0.0_);_(* \(#,##0.0\);_(* &quot;-&quot;???_);_(@_)"/>
    <numFmt numFmtId="212" formatCode="_(* #,##0_);_(* \(#,##0\);_(* &quot;-&quot;???_);_(@_)"/>
    <numFmt numFmtId="213" formatCode="_(* #,##0.0000_);_(* \(#,##0.0000\);_(* &quot;-&quot;????????_);_(@_)"/>
    <numFmt numFmtId="214" formatCode="_(* #,##0.000_);_(* \(#,##0.000\);_(* &quot;-&quot;????????_);_(@_)"/>
    <numFmt numFmtId="215" formatCode="_(* #,##0.00_);_(* \(#,##0.00\);_(* &quot;-&quot;????????_);_(@_)"/>
    <numFmt numFmtId="216" formatCode="_(* #,##0.0_);_(* \(#,##0.0\);_(* &quot;-&quot;????????_);_(@_)"/>
    <numFmt numFmtId="217" formatCode="_(* #,##0_);_(* \(#,##0\);_(* &quot;-&quot;????????_);_(@_)"/>
    <numFmt numFmtId="218" formatCode="0.00_);\(0.00\)"/>
    <numFmt numFmtId="219" formatCode="0_);\(0\)"/>
    <numFmt numFmtId="220" formatCode="0.000%"/>
    <numFmt numFmtId="221" formatCode="#,##0.000"/>
  </numFmts>
  <fonts count="26">
    <font>
      <sz val="11"/>
      <name val="Times New Roman"/>
      <family val="0"/>
    </font>
    <font>
      <b/>
      <sz val="12"/>
      <name val="Arial"/>
      <family val="2"/>
    </font>
    <font>
      <b/>
      <vertAlign val="subscript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u val="doubleAccounting"/>
      <sz val="10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u val="singleAccounting"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u val="single"/>
      <sz val="11"/>
      <name val="Times New Roman"/>
      <family val="1"/>
    </font>
    <font>
      <u val="doubleAccounting"/>
      <sz val="11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3" fontId="4" fillId="0" borderId="4" xfId="15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15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4" xfId="15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3" fontId="4" fillId="0" borderId="6" xfId="15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8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9" xfId="0" applyFont="1" applyBorder="1" applyAlignment="1">
      <alignment horizontal="center"/>
    </xf>
    <xf numFmtId="14" fontId="8" fillId="0" borderId="9" xfId="0" applyNumberFormat="1" applyFont="1" applyBorder="1" applyAlignment="1">
      <alignment horizontal="center"/>
    </xf>
    <xf numFmtId="186" fontId="4" fillId="0" borderId="0" xfId="15" applyNumberFormat="1" applyFont="1" applyAlignment="1">
      <alignment/>
    </xf>
    <xf numFmtId="0" fontId="11" fillId="0" borderId="0" xfId="0" applyFont="1" applyAlignment="1">
      <alignment horizontal="left" indent="1"/>
    </xf>
    <xf numFmtId="186" fontId="4" fillId="0" borderId="8" xfId="15" applyNumberFormat="1" applyFont="1" applyBorder="1" applyAlignment="1">
      <alignment/>
    </xf>
    <xf numFmtId="186" fontId="4" fillId="0" borderId="9" xfId="15" applyNumberFormat="1" applyFont="1" applyBorder="1" applyAlignment="1">
      <alignment/>
    </xf>
    <xf numFmtId="186" fontId="4" fillId="0" borderId="10" xfId="15" applyNumberFormat="1" applyFont="1" applyBorder="1" applyAlignment="1">
      <alignment/>
    </xf>
    <xf numFmtId="186" fontId="5" fillId="0" borderId="11" xfId="15" applyNumberFormat="1" applyFont="1" applyBorder="1" applyAlignment="1">
      <alignment/>
    </xf>
    <xf numFmtId="186" fontId="5" fillId="0" borderId="0" xfId="15" applyNumberFormat="1" applyFont="1" applyAlignment="1">
      <alignment vertical="center"/>
    </xf>
    <xf numFmtId="186" fontId="4" fillId="0" borderId="12" xfId="15" applyNumberFormat="1" applyFont="1" applyBorder="1" applyAlignment="1">
      <alignment/>
    </xf>
    <xf numFmtId="186" fontId="4" fillId="0" borderId="13" xfId="15" applyNumberFormat="1" applyFont="1" applyBorder="1" applyAlignment="1">
      <alignment/>
    </xf>
    <xf numFmtId="4" fontId="4" fillId="0" borderId="6" xfId="15" applyNumberFormat="1" applyFont="1" applyBorder="1" applyAlignment="1">
      <alignment horizontal="center"/>
    </xf>
    <xf numFmtId="43" fontId="4" fillId="0" borderId="6" xfId="15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horizontal="left" indent="14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9" fontId="0" fillId="0" borderId="0" xfId="2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0" fontId="1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justify"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horizontal="center"/>
    </xf>
    <xf numFmtId="200" fontId="21" fillId="0" borderId="0" xfId="15" applyNumberFormat="1" applyFont="1" applyAlignment="1">
      <alignment/>
    </xf>
    <xf numFmtId="200" fontId="21" fillId="0" borderId="0" xfId="15" applyNumberFormat="1" applyFont="1" applyAlignment="1">
      <alignment horizontal="center"/>
    </xf>
    <xf numFmtId="9" fontId="0" fillId="0" borderId="12" xfId="21" applyBorder="1" applyAlignment="1">
      <alignment/>
    </xf>
    <xf numFmtId="9" fontId="0" fillId="0" borderId="9" xfId="21" applyBorder="1" applyAlignment="1">
      <alignment/>
    </xf>
    <xf numFmtId="9" fontId="0" fillId="0" borderId="2" xfId="21" applyBorder="1" applyAlignment="1">
      <alignment/>
    </xf>
    <xf numFmtId="0" fontId="0" fillId="0" borderId="5" xfId="0" applyBorder="1" applyAlignment="1">
      <alignment/>
    </xf>
    <xf numFmtId="200" fontId="0" fillId="0" borderId="0" xfId="0" applyNumberFormat="1" applyAlignment="1">
      <alignment/>
    </xf>
    <xf numFmtId="200" fontId="0" fillId="0" borderId="0" xfId="15" applyNumberFormat="1" applyFont="1" applyAlignment="1">
      <alignment/>
    </xf>
    <xf numFmtId="15" fontId="0" fillId="0" borderId="0" xfId="0" applyNumberFormat="1" applyFont="1" applyAlignment="1" quotePrefix="1">
      <alignment/>
    </xf>
    <xf numFmtId="0" fontId="0" fillId="0" borderId="4" xfId="0" applyBorder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41" fontId="24" fillId="0" borderId="0" xfId="15" applyNumberFormat="1" applyFont="1" applyAlignment="1">
      <alignment/>
    </xf>
    <xf numFmtId="41" fontId="21" fillId="0" borderId="0" xfId="15" applyNumberFormat="1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200" fontId="21" fillId="0" borderId="9" xfId="15" applyNumberFormat="1" applyFont="1" applyBorder="1" applyAlignment="1">
      <alignment/>
    </xf>
    <xf numFmtId="200" fontId="25" fillId="0" borderId="12" xfId="15" applyNumberFormat="1" applyFont="1" applyBorder="1" applyAlignment="1">
      <alignment/>
    </xf>
    <xf numFmtId="0" fontId="0" fillId="0" borderId="10" xfId="0" applyBorder="1" applyAlignment="1">
      <alignment/>
    </xf>
    <xf numFmtId="200" fontId="21" fillId="0" borderId="9" xfId="15" applyNumberFormat="1" applyFont="1" applyBorder="1" applyAlignment="1">
      <alignment horizontal="center"/>
    </xf>
    <xf numFmtId="186" fontId="0" fillId="0" borderId="9" xfId="0" applyNumberForma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 vertical="top" wrapText="1"/>
    </xf>
    <xf numFmtId="186" fontId="4" fillId="0" borderId="0" xfId="15" applyNumberFormat="1" applyFont="1" applyAlignment="1">
      <alignment horizontal="center"/>
    </xf>
    <xf numFmtId="186" fontId="4" fillId="0" borderId="10" xfId="15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200" fontId="0" fillId="0" borderId="0" xfId="15" applyNumberFormat="1" applyAlignment="1">
      <alignment/>
    </xf>
    <xf numFmtId="200" fontId="0" fillId="0" borderId="0" xfId="15" applyNumberFormat="1" applyAlignment="1">
      <alignment horizontal="center"/>
    </xf>
    <xf numFmtId="212" fontId="0" fillId="0" borderId="0" xfId="15" applyNumberFormat="1" applyAlignment="1">
      <alignment/>
    </xf>
    <xf numFmtId="10" fontId="0" fillId="0" borderId="0" xfId="21" applyNumberFormat="1" applyAlignment="1">
      <alignment/>
    </xf>
    <xf numFmtId="200" fontId="0" fillId="0" borderId="9" xfId="15" applyNumberFormat="1" applyBorder="1" applyAlignment="1">
      <alignment/>
    </xf>
    <xf numFmtId="200" fontId="0" fillId="0" borderId="9" xfId="15" applyNumberFormat="1" applyBorder="1" applyAlignment="1">
      <alignment horizontal="center"/>
    </xf>
    <xf numFmtId="200" fontId="21" fillId="0" borderId="0" xfId="0" applyNumberFormat="1" applyFont="1" applyAlignment="1">
      <alignment/>
    </xf>
    <xf numFmtId="200" fontId="25" fillId="0" borderId="0" xfId="15" applyNumberFormat="1" applyFont="1" applyBorder="1" applyAlignment="1">
      <alignment/>
    </xf>
    <xf numFmtId="200" fontId="25" fillId="0" borderId="9" xfId="15" applyNumberFormat="1" applyFont="1" applyBorder="1" applyAlignment="1">
      <alignment/>
    </xf>
    <xf numFmtId="200" fontId="25" fillId="0" borderId="9" xfId="15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200" fontId="25" fillId="0" borderId="0" xfId="15" applyNumberFormat="1" applyFont="1" applyAlignment="1">
      <alignment/>
    </xf>
    <xf numFmtId="0" fontId="24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186" fontId="0" fillId="0" borderId="0" xfId="0" applyNumberFormat="1" applyBorder="1" applyAlignment="1">
      <alignment/>
    </xf>
    <xf numFmtId="186" fontId="21" fillId="0" borderId="0" xfId="0" applyNumberFormat="1" applyFont="1" applyBorder="1" applyAlignment="1">
      <alignment/>
    </xf>
    <xf numFmtId="186" fontId="4" fillId="0" borderId="8" xfId="15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186" fontId="4" fillId="0" borderId="0" xfId="0" applyNumberFormat="1" applyFont="1" applyAlignment="1">
      <alignment/>
    </xf>
    <xf numFmtId="0" fontId="0" fillId="0" borderId="14" xfId="0" applyBorder="1" applyAlignment="1">
      <alignment/>
    </xf>
    <xf numFmtId="9" fontId="0" fillId="0" borderId="15" xfId="21" applyBorder="1" applyAlignment="1">
      <alignment/>
    </xf>
    <xf numFmtId="0" fontId="0" fillId="0" borderId="17" xfId="0" applyFont="1" applyBorder="1" applyAlignment="1">
      <alignment horizontal="left"/>
    </xf>
    <xf numFmtId="9" fontId="0" fillId="0" borderId="16" xfId="21" applyBorder="1" applyAlignment="1">
      <alignment/>
    </xf>
    <xf numFmtId="9" fontId="0" fillId="0" borderId="10" xfId="21" applyBorder="1" applyAlignment="1">
      <alignment/>
    </xf>
    <xf numFmtId="9" fontId="0" fillId="0" borderId="8" xfId="21" applyBorder="1" applyAlignment="1">
      <alignment/>
    </xf>
    <xf numFmtId="0" fontId="0" fillId="0" borderId="8" xfId="0" applyBorder="1" applyAlignment="1">
      <alignment/>
    </xf>
    <xf numFmtId="0" fontId="0" fillId="0" borderId="12" xfId="0" applyFont="1" applyBorder="1" applyAlignment="1">
      <alignment horizontal="left"/>
    </xf>
    <xf numFmtId="1" fontId="4" fillId="0" borderId="0" xfId="15" applyNumberFormat="1" applyFont="1" applyAlignment="1">
      <alignment horizontal="center"/>
    </xf>
    <xf numFmtId="0" fontId="0" fillId="0" borderId="0" xfId="0" applyFill="1" applyBorder="1" applyAlignment="1">
      <alignment/>
    </xf>
    <xf numFmtId="200" fontId="0" fillId="0" borderId="12" xfId="15" applyNumberFormat="1" applyFont="1" applyBorder="1" applyAlignment="1">
      <alignment/>
    </xf>
    <xf numFmtId="186" fontId="0" fillId="0" borderId="5" xfId="0" applyNumberFormat="1" applyFont="1" applyBorder="1" applyAlignment="1">
      <alignment/>
    </xf>
    <xf numFmtId="200" fontId="0" fillId="0" borderId="0" xfId="15" applyNumberFormat="1" applyFont="1" applyBorder="1" applyAlignment="1">
      <alignment horizontal="center"/>
    </xf>
    <xf numFmtId="186" fontId="13" fillId="0" borderId="0" xfId="15" applyNumberFormat="1" applyFont="1" applyBorder="1" applyAlignment="1">
      <alignment/>
    </xf>
    <xf numFmtId="200" fontId="0" fillId="0" borderId="0" xfId="15" applyNumberFormat="1" applyFont="1" applyAlignment="1">
      <alignment horizontal="left"/>
    </xf>
    <xf numFmtId="0" fontId="24" fillId="0" borderId="0" xfId="0" applyFont="1" applyAlignment="1">
      <alignment/>
    </xf>
    <xf numFmtId="200" fontId="21" fillId="0" borderId="0" xfId="15" applyNumberFormat="1" applyFont="1" applyAlignment="1">
      <alignment horizontal="left"/>
    </xf>
    <xf numFmtId="41" fontId="21" fillId="0" borderId="0" xfId="15" applyNumberFormat="1" applyFont="1" applyAlignment="1">
      <alignment horizontal="center"/>
    </xf>
    <xf numFmtId="186" fontId="21" fillId="0" borderId="9" xfId="0" applyNumberFormat="1" applyFont="1" applyBorder="1" applyAlignment="1">
      <alignment/>
    </xf>
    <xf numFmtId="188" fontId="0" fillId="0" borderId="16" xfId="21" applyNumberFormat="1" applyBorder="1" applyAlignment="1">
      <alignment/>
    </xf>
    <xf numFmtId="186" fontId="21" fillId="0" borderId="0" xfId="15" applyNumberFormat="1" applyFont="1" applyAlignment="1">
      <alignment/>
    </xf>
    <xf numFmtId="200" fontId="0" fillId="0" borderId="9" xfId="15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200" fontId="0" fillId="0" borderId="9" xfId="15" applyNumberFormat="1" applyFont="1" applyBorder="1" applyAlignment="1">
      <alignment horizontal="center"/>
    </xf>
    <xf numFmtId="186" fontId="0" fillId="0" borderId="9" xfId="0" applyNumberFormat="1" applyFont="1" applyBorder="1" applyAlignment="1">
      <alignment/>
    </xf>
    <xf numFmtId="9" fontId="0" fillId="0" borderId="2" xfId="21" applyBorder="1" applyAlignment="1">
      <alignment/>
    </xf>
    <xf numFmtId="9" fontId="0" fillId="0" borderId="5" xfId="21" applyBorder="1" applyAlignment="1">
      <alignment/>
    </xf>
    <xf numFmtId="41" fontId="21" fillId="0" borderId="9" xfId="15" applyNumberFormat="1" applyFont="1" applyBorder="1" applyAlignment="1">
      <alignment/>
    </xf>
    <xf numFmtId="200" fontId="4" fillId="0" borderId="0" xfId="15" applyNumberFormat="1" applyFont="1" applyAlignment="1">
      <alignment/>
    </xf>
    <xf numFmtId="9" fontId="0" fillId="0" borderId="9" xfId="21" applyNumberFormat="1" applyBorder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justify" wrapText="1"/>
    </xf>
    <xf numFmtId="0" fontId="4" fillId="0" borderId="0" xfId="0" applyFont="1" applyAlignment="1">
      <alignment vertical="top" wrapText="1" shrinkToFit="1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LResources%20%20Bhd-1.4.2001%20to%2031.3.02-QTRLY%20CONSOLIDA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QL-year%20ended%2031.3.2002%20meeting\QLResources%20%20Bhd-1.4.2001%20to%2031.3.02-QTRLY%20CONSOLID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s"/>
      <sheetName val="QLresources-CBS-31.3.02"/>
      <sheetName val="QL res-Con PL-31.3.02"/>
      <sheetName val="QLresources-CBS-31.12.2001"/>
      <sheetName val="Con PL-31.12.01"/>
      <sheetName val="Balance sheet-30.9.01"/>
      <sheetName val="ETB-oct01 to dec01"/>
      <sheetName val="PL-Company-31.12.01"/>
      <sheetName val="ETB-30.6.01-30.9.2001"/>
      <sheetName val="MBB-30.9.01"/>
      <sheetName val="Journal-30.9.01"/>
      <sheetName val="Journal-30.6.01"/>
      <sheetName val="ETB-30.6.01"/>
      <sheetName val="ETB"/>
      <sheetName val="MBB"/>
      <sheetName val="MBB-30.6.01"/>
      <sheetName val="Taxation-kpmg"/>
      <sheetName val="PL-Company"/>
      <sheetName val="Journals"/>
      <sheetName val="Balance sheet"/>
      <sheetName val="Con PL"/>
      <sheetName val="QLresources-CBS"/>
      <sheetName val="Investment"/>
    </sheetNames>
    <sheetDataSet>
      <sheetData sheetId="2">
        <row r="23">
          <cell r="J23">
            <v>6948107.720352937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justments"/>
      <sheetName val="QLresources-CBS-31.3.02"/>
      <sheetName val="QL res-Con PL-31.3.02"/>
      <sheetName val="QLresources-CBS-31.12.2001"/>
      <sheetName val="Con PL-31.12.01"/>
      <sheetName val="Balance sheet-30.9.01"/>
      <sheetName val="ETB-oct01 to dec01"/>
      <sheetName val="PL-Company-31.12.01"/>
      <sheetName val="ETB-30.6.01-30.9.2001"/>
      <sheetName val="MBB-30.9.01"/>
      <sheetName val="Journal-30.9.01"/>
      <sheetName val="Journal-30.6.01"/>
      <sheetName val="ETB-30.6.01"/>
      <sheetName val="ETB"/>
      <sheetName val="MBB"/>
      <sheetName val="MBB-30.6.01"/>
      <sheetName val="Taxation-kpmg"/>
      <sheetName val="PL-Company"/>
      <sheetName val="Journals"/>
      <sheetName val="Balance sheet"/>
      <sheetName val="Con PL"/>
      <sheetName val="QLresources-CBS"/>
      <sheetName val="Investment"/>
    </sheetNames>
    <sheetDataSet>
      <sheetData sheetId="1">
        <row r="25">
          <cell r="I25">
            <v>76638000</v>
          </cell>
        </row>
        <row r="26">
          <cell r="I26">
            <v>24287942.765285037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view="pageBreakPreview" zoomScale="75" zoomScaleSheetLayoutView="75" workbookViewId="0" topLeftCell="A1">
      <pane xSplit="1" ySplit="3" topLeftCell="B19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42" sqref="A142:F213"/>
    </sheetView>
  </sheetViews>
  <sheetFormatPr defaultColWidth="9.140625" defaultRowHeight="15"/>
  <cols>
    <col min="1" max="1" width="6.7109375" style="0" customWidth="1"/>
    <col min="2" max="2" width="36.57421875" style="0" customWidth="1"/>
    <col min="3" max="3" width="14.00390625" style="0" customWidth="1"/>
    <col min="4" max="4" width="16.140625" style="0" customWidth="1"/>
    <col min="5" max="5" width="16.7109375" style="0" customWidth="1"/>
    <col min="6" max="6" width="32.28125" style="0" customWidth="1"/>
    <col min="7" max="7" width="13.421875" style="0" customWidth="1"/>
    <col min="8" max="8" width="3.8515625" style="0" customWidth="1"/>
    <col min="9" max="9" width="12.140625" style="0" customWidth="1"/>
  </cols>
  <sheetData>
    <row r="1" ht="29.25" customHeight="1">
      <c r="A1" s="58" t="s">
        <v>61</v>
      </c>
    </row>
    <row r="2" ht="15">
      <c r="A2" s="70" t="s">
        <v>0</v>
      </c>
    </row>
    <row r="3" ht="15">
      <c r="A3" s="35" t="s">
        <v>156</v>
      </c>
    </row>
    <row r="4" ht="15">
      <c r="D4" s="53"/>
    </row>
    <row r="5" spans="1:2" ht="15">
      <c r="A5" s="74">
        <v>1</v>
      </c>
      <c r="B5" s="69" t="s">
        <v>78</v>
      </c>
    </row>
    <row r="6" ht="15" customHeight="1">
      <c r="B6" s="62" t="s">
        <v>184</v>
      </c>
    </row>
    <row r="7" ht="15">
      <c r="B7" s="59" t="s">
        <v>185</v>
      </c>
    </row>
    <row r="9" spans="1:2" ht="15">
      <c r="A9" s="74">
        <v>2</v>
      </c>
      <c r="B9" s="71" t="s">
        <v>20</v>
      </c>
    </row>
    <row r="10" ht="15">
      <c r="B10" s="62" t="s">
        <v>101</v>
      </c>
    </row>
    <row r="11" ht="15">
      <c r="B11" s="72"/>
    </row>
    <row r="12" spans="1:2" ht="15">
      <c r="A12" s="74">
        <v>3</v>
      </c>
      <c r="B12" s="71" t="s">
        <v>79</v>
      </c>
    </row>
    <row r="13" ht="15">
      <c r="B13" s="62" t="s">
        <v>72</v>
      </c>
    </row>
    <row r="15" spans="1:5" ht="15">
      <c r="A15" s="74">
        <v>4</v>
      </c>
      <c r="B15" s="69" t="s">
        <v>26</v>
      </c>
      <c r="C15" t="s">
        <v>89</v>
      </c>
      <c r="E15" t="s">
        <v>90</v>
      </c>
    </row>
    <row r="16" spans="2:6" ht="15">
      <c r="B16" s="66"/>
      <c r="C16" s="67" t="s">
        <v>157</v>
      </c>
      <c r="D16" s="67" t="s">
        <v>158</v>
      </c>
      <c r="E16" s="67" t="s">
        <v>157</v>
      </c>
      <c r="F16" s="67" t="s">
        <v>158</v>
      </c>
    </row>
    <row r="17" spans="2:6" ht="15">
      <c r="B17" s="66"/>
      <c r="C17" s="67" t="s">
        <v>62</v>
      </c>
      <c r="D17" s="67" t="s">
        <v>62</v>
      </c>
      <c r="E17" s="67" t="s">
        <v>62</v>
      </c>
      <c r="F17" s="67" t="s">
        <v>62</v>
      </c>
    </row>
    <row r="18" ht="15">
      <c r="B18" t="s">
        <v>63</v>
      </c>
    </row>
    <row r="19" spans="2:6" ht="15">
      <c r="B19" t="s">
        <v>64</v>
      </c>
      <c r="C19" s="113">
        <v>2081</v>
      </c>
      <c r="D19" s="113">
        <v>2445</v>
      </c>
      <c r="E19" s="115">
        <v>4695</v>
      </c>
      <c r="F19" s="113">
        <v>4199</v>
      </c>
    </row>
    <row r="20" spans="2:6" ht="17.25">
      <c r="B20" t="s">
        <v>65</v>
      </c>
      <c r="C20" s="153">
        <v>-93</v>
      </c>
      <c r="D20" s="76">
        <v>0</v>
      </c>
      <c r="E20" s="153">
        <v>-93</v>
      </c>
      <c r="F20" s="150">
        <v>-55</v>
      </c>
    </row>
    <row r="21" spans="3:6" ht="15">
      <c r="C21" s="113">
        <f>SUM(C19:C20)</f>
        <v>1988</v>
      </c>
      <c r="D21" s="113">
        <f>SUM(D19:D20)</f>
        <v>2445</v>
      </c>
      <c r="E21" s="113">
        <f>SUM(E19:E20)</f>
        <v>4602</v>
      </c>
      <c r="F21" s="113">
        <f>SUM(F19:F20)</f>
        <v>4144</v>
      </c>
    </row>
    <row r="22" spans="2:6" ht="15">
      <c r="B22" t="s">
        <v>106</v>
      </c>
      <c r="C22" s="113">
        <v>19</v>
      </c>
      <c r="D22" s="114">
        <v>122</v>
      </c>
      <c r="E22" s="113">
        <v>92</v>
      </c>
      <c r="F22" s="114">
        <v>122</v>
      </c>
    </row>
    <row r="23" spans="2:6" ht="17.25">
      <c r="B23" t="s">
        <v>66</v>
      </c>
      <c r="C23" s="92">
        <v>-206</v>
      </c>
      <c r="D23" s="92">
        <v>-303</v>
      </c>
      <c r="E23" s="93">
        <v>1073</v>
      </c>
      <c r="F23" s="75">
        <v>1210</v>
      </c>
    </row>
    <row r="24" spans="3:6" ht="17.25">
      <c r="C24" s="75">
        <f>SUM(C21:C23)</f>
        <v>1801</v>
      </c>
      <c r="D24" s="75">
        <f>SUM(D21:D23)</f>
        <v>2264</v>
      </c>
      <c r="E24" s="75">
        <f>SUM(E21:E23)</f>
        <v>5767</v>
      </c>
      <c r="F24" s="75">
        <f>SUM(F21:F23)</f>
        <v>5476</v>
      </c>
    </row>
    <row r="26" ht="15">
      <c r="B26" t="s">
        <v>113</v>
      </c>
    </row>
    <row r="28" spans="1:2" ht="15">
      <c r="A28" s="74">
        <v>5</v>
      </c>
      <c r="B28" s="71" t="s">
        <v>80</v>
      </c>
    </row>
    <row r="29" ht="15">
      <c r="B29" s="62" t="s">
        <v>168</v>
      </c>
    </row>
    <row r="31" spans="1:2" ht="15">
      <c r="A31" s="74">
        <v>6</v>
      </c>
      <c r="B31" s="71" t="s">
        <v>81</v>
      </c>
    </row>
    <row r="32" ht="15">
      <c r="B32" s="62" t="s">
        <v>73</v>
      </c>
    </row>
    <row r="34" spans="1:2" ht="15">
      <c r="A34" s="74">
        <v>7</v>
      </c>
      <c r="B34" s="71" t="s">
        <v>82</v>
      </c>
    </row>
    <row r="35" spans="1:2" ht="15">
      <c r="A35" s="74"/>
      <c r="B35" s="62" t="s">
        <v>180</v>
      </c>
    </row>
    <row r="36" spans="1:2" ht="15">
      <c r="A36" s="74"/>
      <c r="B36" s="62" t="s">
        <v>208</v>
      </c>
    </row>
    <row r="37" spans="1:2" ht="15">
      <c r="A37" s="74"/>
      <c r="B37" s="62" t="s">
        <v>181</v>
      </c>
    </row>
    <row r="38" ht="15">
      <c r="B38" s="62"/>
    </row>
    <row r="39" spans="1:2" ht="15">
      <c r="A39" s="74">
        <v>8</v>
      </c>
      <c r="B39" s="71" t="s">
        <v>83</v>
      </c>
    </row>
    <row r="40" spans="1:2" ht="15">
      <c r="A40" s="74"/>
      <c r="B40" s="62" t="s">
        <v>151</v>
      </c>
    </row>
    <row r="42" spans="1:2" ht="15">
      <c r="A42" s="74">
        <v>9</v>
      </c>
      <c r="B42" s="71" t="s">
        <v>85</v>
      </c>
    </row>
    <row r="43" ht="15">
      <c r="B43" s="62" t="s">
        <v>182</v>
      </c>
    </row>
    <row r="44" ht="15">
      <c r="B44" s="62" t="s">
        <v>183</v>
      </c>
    </row>
    <row r="45" ht="15">
      <c r="B45" s="61"/>
    </row>
    <row r="46" spans="1:2" ht="15">
      <c r="A46" s="74">
        <v>10</v>
      </c>
      <c r="B46" s="72" t="s">
        <v>86</v>
      </c>
    </row>
    <row r="47" spans="5:6" ht="15">
      <c r="E47" s="53" t="s">
        <v>67</v>
      </c>
      <c r="F47" s="53" t="s">
        <v>67</v>
      </c>
    </row>
    <row r="48" spans="2:6" ht="15">
      <c r="B48" s="73" t="s">
        <v>95</v>
      </c>
      <c r="C48" t="s">
        <v>68</v>
      </c>
      <c r="E48" s="81">
        <v>2354</v>
      </c>
      <c r="F48" s="81"/>
    </row>
    <row r="49" spans="2:6" ht="17.25">
      <c r="B49" s="73" t="s">
        <v>95</v>
      </c>
      <c r="C49" t="s">
        <v>69</v>
      </c>
      <c r="E49" s="75">
        <v>3097</v>
      </c>
      <c r="F49" s="81"/>
    </row>
    <row r="50" spans="5:6" ht="17.25">
      <c r="E50" s="75"/>
      <c r="F50" s="82">
        <f>SUM(E48:E49)</f>
        <v>5451</v>
      </c>
    </row>
    <row r="51" spans="2:6" ht="15">
      <c r="B51" s="73" t="s">
        <v>120</v>
      </c>
      <c r="C51" t="s">
        <v>69</v>
      </c>
      <c r="E51" s="82">
        <v>516</v>
      </c>
      <c r="F51" s="81"/>
    </row>
    <row r="52" spans="2:6" ht="17.25">
      <c r="B52" s="73" t="s">
        <v>121</v>
      </c>
      <c r="C52" t="s">
        <v>69</v>
      </c>
      <c r="E52" s="75">
        <v>875</v>
      </c>
      <c r="F52" s="81"/>
    </row>
    <row r="53" spans="5:6" ht="15">
      <c r="E53" s="81"/>
      <c r="F53" s="82">
        <f>SUM(E51:E52)</f>
        <v>1391</v>
      </c>
    </row>
    <row r="54" spans="2:6" ht="15">
      <c r="B54" s="73" t="s">
        <v>96</v>
      </c>
      <c r="C54" t="s">
        <v>68</v>
      </c>
      <c r="E54" s="113">
        <v>0</v>
      </c>
      <c r="F54" s="81"/>
    </row>
    <row r="55" spans="2:6" ht="17.25">
      <c r="B55" s="73" t="s">
        <v>96</v>
      </c>
      <c r="C55" t="s">
        <v>69</v>
      </c>
      <c r="E55" s="75">
        <v>117010</v>
      </c>
      <c r="F55" s="81"/>
    </row>
    <row r="56" spans="5:6" ht="15">
      <c r="E56" s="81"/>
      <c r="F56" s="82">
        <f>SUM(E54:E55)</f>
        <v>117010</v>
      </c>
    </row>
    <row r="57" spans="2:6" ht="15">
      <c r="B57" s="73" t="s">
        <v>97</v>
      </c>
      <c r="C57" t="s">
        <v>68</v>
      </c>
      <c r="E57" s="82">
        <v>4020</v>
      </c>
      <c r="F57" s="81"/>
    </row>
    <row r="58" spans="2:6" ht="17.25">
      <c r="B58" s="73" t="s">
        <v>97</v>
      </c>
      <c r="C58" t="s">
        <v>69</v>
      </c>
      <c r="E58" s="75">
        <v>4427</v>
      </c>
      <c r="F58" s="81"/>
    </row>
    <row r="59" spans="2:6" ht="15">
      <c r="B59" s="73"/>
      <c r="C59" s="59"/>
      <c r="E59" s="82"/>
      <c r="F59" s="81">
        <f>SUM(E57:E58)</f>
        <v>8447</v>
      </c>
    </row>
    <row r="60" spans="2:6" ht="15">
      <c r="B60" s="73" t="s">
        <v>98</v>
      </c>
      <c r="C60" t="s">
        <v>68</v>
      </c>
      <c r="E60" s="82">
        <v>13126</v>
      </c>
      <c r="F60" s="81"/>
    </row>
    <row r="61" spans="2:6" ht="17.25">
      <c r="B61" s="73" t="s">
        <v>98</v>
      </c>
      <c r="C61" t="s">
        <v>69</v>
      </c>
      <c r="E61" s="119">
        <v>10815</v>
      </c>
      <c r="F61" s="75">
        <f>SUM(E60:E61)</f>
        <v>23941</v>
      </c>
    </row>
    <row r="62" spans="2:6" ht="17.25">
      <c r="B62" t="s">
        <v>107</v>
      </c>
      <c r="E62" s="81"/>
      <c r="F62" s="124">
        <f>SUM(F50:F61)</f>
        <v>156240</v>
      </c>
    </row>
    <row r="63" spans="5:6" ht="17.25">
      <c r="E63" s="81"/>
      <c r="F63" s="124"/>
    </row>
    <row r="64" spans="1:2" ht="15">
      <c r="A64" s="74">
        <v>11</v>
      </c>
      <c r="B64" s="71" t="s">
        <v>103</v>
      </c>
    </row>
    <row r="65" ht="15">
      <c r="B65" s="62" t="s">
        <v>133</v>
      </c>
    </row>
    <row r="66" ht="15">
      <c r="B66" s="62"/>
    </row>
    <row r="67" spans="1:2" ht="15">
      <c r="A67" s="74">
        <v>12</v>
      </c>
      <c r="B67" s="72" t="s">
        <v>108</v>
      </c>
    </row>
    <row r="68" ht="15">
      <c r="B68" s="62" t="s">
        <v>109</v>
      </c>
    </row>
    <row r="75" spans="1:2" ht="15">
      <c r="A75" s="74">
        <v>13</v>
      </c>
      <c r="B75" s="71" t="s">
        <v>87</v>
      </c>
    </row>
    <row r="76" ht="15">
      <c r="B76" s="62" t="s">
        <v>99</v>
      </c>
    </row>
    <row r="78" spans="1:2" ht="15">
      <c r="A78" s="74">
        <v>14</v>
      </c>
      <c r="B78" s="72" t="s">
        <v>88</v>
      </c>
    </row>
    <row r="80" spans="2:6" ht="15">
      <c r="B80" s="148" t="s">
        <v>159</v>
      </c>
      <c r="D80" s="125" t="s">
        <v>14</v>
      </c>
      <c r="E80" s="125" t="s">
        <v>70</v>
      </c>
      <c r="F80" s="125" t="s">
        <v>71</v>
      </c>
    </row>
    <row r="81" spans="4:6" ht="15">
      <c r="D81" s="53" t="s">
        <v>12</v>
      </c>
      <c r="E81" s="53" t="s">
        <v>12</v>
      </c>
      <c r="F81" s="53" t="s">
        <v>12</v>
      </c>
    </row>
    <row r="82" spans="2:6" ht="15">
      <c r="B82" t="s">
        <v>92</v>
      </c>
      <c r="D82" s="113">
        <v>83418</v>
      </c>
      <c r="E82" s="113">
        <v>10542</v>
      </c>
      <c r="F82" s="113">
        <v>68462</v>
      </c>
    </row>
    <row r="83" spans="2:6" ht="15">
      <c r="B83" t="s">
        <v>93</v>
      </c>
      <c r="D83" s="113">
        <v>294973</v>
      </c>
      <c r="E83" s="113">
        <v>9780</v>
      </c>
      <c r="F83" s="113">
        <v>139807</v>
      </c>
    </row>
    <row r="84" spans="2:6" ht="15">
      <c r="B84" t="s">
        <v>169</v>
      </c>
      <c r="D84" s="82">
        <v>66370</v>
      </c>
      <c r="E84" s="82">
        <v>4603</v>
      </c>
      <c r="F84" s="82">
        <v>46864</v>
      </c>
    </row>
    <row r="85" spans="2:6" ht="17.25">
      <c r="B85" t="s">
        <v>170</v>
      </c>
      <c r="D85" s="75">
        <v>118200</v>
      </c>
      <c r="E85" s="75">
        <v>1807</v>
      </c>
      <c r="F85" s="75">
        <v>56643</v>
      </c>
    </row>
    <row r="86" spans="2:6" ht="17.25">
      <c r="B86" t="s">
        <v>94</v>
      </c>
      <c r="D86" s="75">
        <f>SUM(D82:D85)</f>
        <v>562961</v>
      </c>
      <c r="E86" s="75">
        <f>SUM(E82:E85)</f>
        <v>26732</v>
      </c>
      <c r="F86" s="75">
        <f>SUM(F82:F85)</f>
        <v>311776</v>
      </c>
    </row>
    <row r="87" spans="1:2" ht="15">
      <c r="A87" s="74"/>
      <c r="B87" s="71"/>
    </row>
    <row r="88" spans="1:6" ht="17.25">
      <c r="A88" s="74"/>
      <c r="B88" s="149" t="s">
        <v>160</v>
      </c>
      <c r="C88" s="82"/>
      <c r="D88" s="76" t="s">
        <v>14</v>
      </c>
      <c r="E88" s="76" t="s">
        <v>70</v>
      </c>
      <c r="F88" s="76" t="s">
        <v>71</v>
      </c>
    </row>
    <row r="89" spans="1:6" ht="15">
      <c r="A89" s="74"/>
      <c r="B89" s="147"/>
      <c r="C89" s="82"/>
      <c r="D89" s="114" t="s">
        <v>12</v>
      </c>
      <c r="E89" s="114" t="s">
        <v>12</v>
      </c>
      <c r="F89" s="114" t="s">
        <v>12</v>
      </c>
    </row>
    <row r="90" spans="1:6" ht="15">
      <c r="A90" s="74"/>
      <c r="B90" s="147" t="s">
        <v>92</v>
      </c>
      <c r="C90" s="82"/>
      <c r="D90" s="113">
        <v>53855</v>
      </c>
      <c r="E90" s="113">
        <v>7026</v>
      </c>
      <c r="F90" s="113">
        <v>54450</v>
      </c>
    </row>
    <row r="91" spans="1:6" ht="15">
      <c r="A91" s="74"/>
      <c r="B91" s="147" t="s">
        <v>93</v>
      </c>
      <c r="C91" s="82"/>
      <c r="D91" s="113">
        <v>321729</v>
      </c>
      <c r="E91" s="113">
        <v>10956</v>
      </c>
      <c r="F91" s="113">
        <v>120347</v>
      </c>
    </row>
    <row r="92" spans="1:6" ht="15">
      <c r="A92" s="74"/>
      <c r="B92" s="147" t="s">
        <v>169</v>
      </c>
      <c r="C92" s="82"/>
      <c r="D92" s="82">
        <v>65401</v>
      </c>
      <c r="E92" s="82">
        <v>6642</v>
      </c>
      <c r="F92" s="82">
        <v>40878</v>
      </c>
    </row>
    <row r="93" spans="1:6" ht="17.25">
      <c r="A93" s="74"/>
      <c r="B93" t="s">
        <v>171</v>
      </c>
      <c r="C93" s="82"/>
      <c r="D93" s="75">
        <v>34718</v>
      </c>
      <c r="E93" s="75">
        <v>849</v>
      </c>
      <c r="F93" s="75">
        <v>29026</v>
      </c>
    </row>
    <row r="94" spans="1:6" ht="17.25">
      <c r="A94" s="74"/>
      <c r="B94" s="147" t="s">
        <v>94</v>
      </c>
      <c r="C94" s="82"/>
      <c r="D94" s="75">
        <f>SUM(D90:D93)</f>
        <v>475703</v>
      </c>
      <c r="E94" s="75">
        <f>SUM(E90:E93)</f>
        <v>25473</v>
      </c>
      <c r="F94" s="75">
        <f>SUM(F90:F93)</f>
        <v>244701</v>
      </c>
    </row>
    <row r="95" spans="1:6" ht="17.25">
      <c r="A95" s="74"/>
      <c r="B95" s="147"/>
      <c r="C95" s="82"/>
      <c r="D95" s="75"/>
      <c r="E95" s="75"/>
      <c r="F95" s="75"/>
    </row>
    <row r="96" spans="1:6" ht="17.25">
      <c r="A96" s="74"/>
      <c r="B96" s="147"/>
      <c r="C96" s="82"/>
      <c r="D96" s="75"/>
      <c r="E96" s="75"/>
      <c r="F96" s="75"/>
    </row>
    <row r="97" spans="1:2" ht="15">
      <c r="A97" s="74"/>
      <c r="B97" s="71"/>
    </row>
    <row r="98" spans="1:2" ht="15">
      <c r="A98" s="74">
        <v>15</v>
      </c>
      <c r="B98" s="71" t="s">
        <v>110</v>
      </c>
    </row>
    <row r="99" ht="15">
      <c r="B99" s="62"/>
    </row>
    <row r="100" spans="2:6" ht="15">
      <c r="B100" s="139"/>
      <c r="C100" s="94" t="s">
        <v>115</v>
      </c>
      <c r="D100" s="95"/>
      <c r="E100" s="94" t="s">
        <v>116</v>
      </c>
      <c r="F100" s="95"/>
    </row>
    <row r="101" spans="2:6" ht="15">
      <c r="B101" s="99"/>
      <c r="C101" s="96" t="s">
        <v>161</v>
      </c>
      <c r="D101" s="97"/>
      <c r="E101" s="96" t="s">
        <v>163</v>
      </c>
      <c r="F101" s="97"/>
    </row>
    <row r="102" spans="2:6" ht="15">
      <c r="B102" s="98"/>
      <c r="C102" s="100" t="s">
        <v>162</v>
      </c>
      <c r="D102" s="80"/>
      <c r="E102" s="100" t="s">
        <v>164</v>
      </c>
      <c r="F102" s="80"/>
    </row>
    <row r="103" spans="2:6" ht="15">
      <c r="B103" s="55"/>
      <c r="C103" s="123" t="s">
        <v>117</v>
      </c>
      <c r="D103" s="101" t="s">
        <v>70</v>
      </c>
      <c r="E103" s="123" t="s">
        <v>117</v>
      </c>
      <c r="F103" s="123" t="s">
        <v>70</v>
      </c>
    </row>
    <row r="104" spans="2:8" ht="15">
      <c r="B104" s="55"/>
      <c r="C104" s="127" t="s">
        <v>12</v>
      </c>
      <c r="D104" s="53" t="s">
        <v>12</v>
      </c>
      <c r="E104" s="127" t="s">
        <v>12</v>
      </c>
      <c r="F104" s="127" t="s">
        <v>12</v>
      </c>
      <c r="G104" s="53"/>
      <c r="H104" s="53"/>
    </row>
    <row r="105" spans="2:6" ht="15">
      <c r="B105" s="55" t="s">
        <v>92</v>
      </c>
      <c r="C105" s="117">
        <v>20451</v>
      </c>
      <c r="D105" s="128">
        <v>1989</v>
      </c>
      <c r="E105" s="118">
        <v>23702</v>
      </c>
      <c r="F105" s="107">
        <v>3304</v>
      </c>
    </row>
    <row r="106" spans="2:6" ht="15">
      <c r="B106" s="55" t="s">
        <v>93</v>
      </c>
      <c r="C106" s="117">
        <v>80713</v>
      </c>
      <c r="D106" s="117">
        <v>2899</v>
      </c>
      <c r="E106" s="117">
        <v>71997</v>
      </c>
      <c r="F106" s="117">
        <v>1822</v>
      </c>
    </row>
    <row r="107" spans="2:6" ht="15">
      <c r="B107" s="55" t="s">
        <v>169</v>
      </c>
      <c r="C107" s="154">
        <v>22042</v>
      </c>
      <c r="D107" s="155">
        <v>1748</v>
      </c>
      <c r="E107" s="156">
        <v>17611</v>
      </c>
      <c r="F107" s="157">
        <v>1206</v>
      </c>
    </row>
    <row r="108" spans="2:6" ht="17.25">
      <c r="B108" s="55" t="s">
        <v>173</v>
      </c>
      <c r="C108" s="103">
        <v>32919</v>
      </c>
      <c r="D108" s="129">
        <v>312</v>
      </c>
      <c r="E108" s="106">
        <v>33270</v>
      </c>
      <c r="F108" s="151">
        <v>449</v>
      </c>
    </row>
    <row r="109" spans="2:6" ht="17.25">
      <c r="B109" s="55" t="s">
        <v>94</v>
      </c>
      <c r="C109" s="121">
        <f>SUM(C105:C108)</f>
        <v>156125</v>
      </c>
      <c r="D109" s="120">
        <f>SUM(D105:D108)</f>
        <v>6948</v>
      </c>
      <c r="E109" s="122">
        <f>SUM(E105:E108)</f>
        <v>146580</v>
      </c>
      <c r="F109" s="122">
        <f>SUM(F105:F108)</f>
        <v>6781</v>
      </c>
    </row>
    <row r="110" spans="2:6" ht="15">
      <c r="B110" s="56"/>
      <c r="C110" s="56"/>
      <c r="D110" s="84"/>
      <c r="E110" s="123"/>
      <c r="F110" s="123"/>
    </row>
    <row r="111" spans="2:6" ht="15">
      <c r="B111" s="105"/>
      <c r="C111" s="102" t="s">
        <v>117</v>
      </c>
      <c r="D111" s="126" t="s">
        <v>70</v>
      </c>
      <c r="E111" s="108"/>
      <c r="F111" s="108"/>
    </row>
    <row r="112" spans="2:6" ht="15">
      <c r="B112" s="135" t="s">
        <v>152</v>
      </c>
      <c r="C112" s="137">
        <f>SUM(C109-E109)/E109</f>
        <v>0.06511802428707873</v>
      </c>
      <c r="D112" s="152">
        <f>SUM(D109-F109)/F109</f>
        <v>0.02462763604188173</v>
      </c>
      <c r="E112" s="53"/>
      <c r="F112" s="53"/>
    </row>
    <row r="113" spans="2:6" ht="15">
      <c r="B113" s="133" t="s">
        <v>92</v>
      </c>
      <c r="C113" s="138">
        <f aca="true" t="shared" si="0" ref="C113:D115">SUM(C105-E105)/E105</f>
        <v>-0.13716142097713274</v>
      </c>
      <c r="D113" s="134">
        <f t="shared" si="0"/>
        <v>-0.39800242130750607</v>
      </c>
      <c r="E113" s="53"/>
      <c r="F113" s="53"/>
    </row>
    <row r="114" spans="2:6" ht="15">
      <c r="B114" s="99" t="s">
        <v>93</v>
      </c>
      <c r="C114" s="78">
        <f t="shared" si="0"/>
        <v>0.12106059974721169</v>
      </c>
      <c r="D114" s="79">
        <f t="shared" si="0"/>
        <v>0.5911086717892426</v>
      </c>
      <c r="E114" s="53"/>
      <c r="F114" s="53"/>
    </row>
    <row r="115" spans="2:6" ht="15">
      <c r="B115" s="99" t="s">
        <v>169</v>
      </c>
      <c r="C115" s="162">
        <f t="shared" si="0"/>
        <v>0.2516041110669468</v>
      </c>
      <c r="D115" s="158">
        <f t="shared" si="0"/>
        <v>0.4494195688225539</v>
      </c>
      <c r="F115" s="53"/>
    </row>
    <row r="116" spans="2:6" ht="15">
      <c r="B116" s="98" t="s">
        <v>173</v>
      </c>
      <c r="C116" s="77">
        <f>SUM(C108-E108)/E108</f>
        <v>-0.010550045085662759</v>
      </c>
      <c r="D116" s="159">
        <f>SUM(D108-F108)/F108</f>
        <v>-0.3051224944320713</v>
      </c>
      <c r="E116" s="53"/>
      <c r="F116" s="53"/>
    </row>
    <row r="117" spans="3:6" ht="15">
      <c r="C117" s="116"/>
      <c r="D117" s="57"/>
      <c r="E117" s="53"/>
      <c r="F117" s="53"/>
    </row>
    <row r="118" spans="3:6" ht="15">
      <c r="C118" s="116"/>
      <c r="D118" s="57"/>
      <c r="E118" s="53"/>
      <c r="F118" s="53"/>
    </row>
    <row r="119" spans="3:6" ht="15">
      <c r="C119" s="116"/>
      <c r="D119" s="57"/>
      <c r="E119" s="53"/>
      <c r="F119" s="53"/>
    </row>
    <row r="120" spans="1:6" ht="15">
      <c r="A120" s="53" t="s">
        <v>147</v>
      </c>
      <c r="B120" t="s">
        <v>209</v>
      </c>
      <c r="C120" s="116"/>
      <c r="D120" s="57"/>
      <c r="E120" s="53"/>
      <c r="F120" s="53"/>
    </row>
    <row r="121" spans="1:6" ht="15">
      <c r="A121" s="53"/>
      <c r="B121" t="s">
        <v>198</v>
      </c>
      <c r="C121" s="116"/>
      <c r="D121" s="57"/>
      <c r="E121" s="53"/>
      <c r="F121" s="53"/>
    </row>
    <row r="122" spans="1:6" ht="15">
      <c r="A122" s="53"/>
      <c r="B122" t="s">
        <v>199</v>
      </c>
      <c r="C122" s="116"/>
      <c r="D122" s="57"/>
      <c r="E122" s="53"/>
      <c r="F122" s="53"/>
    </row>
    <row r="123" spans="1:6" ht="15">
      <c r="A123" s="53"/>
      <c r="B123" s="142"/>
      <c r="C123" s="116"/>
      <c r="D123" s="57"/>
      <c r="E123" s="53"/>
      <c r="F123" s="53"/>
    </row>
    <row r="124" spans="1:6" ht="15">
      <c r="A124" s="53" t="s">
        <v>148</v>
      </c>
      <c r="B124" s="142" t="s">
        <v>186</v>
      </c>
      <c r="C124" s="116"/>
      <c r="D124" s="57"/>
      <c r="E124" s="53"/>
      <c r="F124" s="53"/>
    </row>
    <row r="125" spans="2:6" ht="15">
      <c r="B125" s="142" t="s">
        <v>200</v>
      </c>
      <c r="C125" s="116"/>
      <c r="D125" s="57"/>
      <c r="E125" s="53"/>
      <c r="F125" s="53"/>
    </row>
    <row r="126" spans="3:6" ht="15">
      <c r="C126" s="116"/>
      <c r="D126" s="57"/>
      <c r="E126" s="53"/>
      <c r="F126" s="53"/>
    </row>
    <row r="127" spans="1:6" ht="15">
      <c r="A127" s="53" t="s">
        <v>149</v>
      </c>
      <c r="B127" t="s">
        <v>201</v>
      </c>
      <c r="C127" s="116"/>
      <c r="D127" s="57"/>
      <c r="E127" s="53"/>
      <c r="F127" s="53"/>
    </row>
    <row r="128" spans="2:6" ht="15">
      <c r="B128" t="s">
        <v>202</v>
      </c>
      <c r="C128" s="116"/>
      <c r="D128" s="57"/>
      <c r="E128" s="53"/>
      <c r="F128" s="53"/>
    </row>
    <row r="129" spans="2:6" ht="15">
      <c r="B129" t="s">
        <v>203</v>
      </c>
      <c r="C129" s="116"/>
      <c r="D129" s="57"/>
      <c r="E129" s="53"/>
      <c r="F129" s="53"/>
    </row>
    <row r="130" spans="2:6" ht="15">
      <c r="B130" t="s">
        <v>204</v>
      </c>
      <c r="C130" s="116"/>
      <c r="D130" s="57"/>
      <c r="E130" s="53"/>
      <c r="F130" s="53"/>
    </row>
    <row r="131" spans="3:6" ht="15">
      <c r="C131" s="116"/>
      <c r="D131" s="57"/>
      <c r="E131" s="53"/>
      <c r="F131" s="53"/>
    </row>
    <row r="132" spans="1:6" ht="15">
      <c r="A132" s="53" t="s">
        <v>174</v>
      </c>
      <c r="B132" t="s">
        <v>205</v>
      </c>
      <c r="C132" s="116"/>
      <c r="D132" s="57"/>
      <c r="E132" s="53"/>
      <c r="F132" s="53"/>
    </row>
    <row r="133" spans="2:6" ht="15">
      <c r="B133" t="s">
        <v>206</v>
      </c>
      <c r="C133" s="116"/>
      <c r="D133" s="57"/>
      <c r="E133" s="53"/>
      <c r="F133" s="53"/>
    </row>
    <row r="134" spans="2:6" ht="15">
      <c r="B134" t="s">
        <v>207</v>
      </c>
      <c r="C134" s="116"/>
      <c r="D134" s="57"/>
      <c r="E134" s="53"/>
      <c r="F134" s="53"/>
    </row>
    <row r="135" spans="3:6" ht="15">
      <c r="C135" s="116"/>
      <c r="D135" s="57"/>
      <c r="E135" s="53"/>
      <c r="F135" s="53"/>
    </row>
    <row r="136" spans="3:6" ht="15">
      <c r="C136" s="116"/>
      <c r="D136" s="57"/>
      <c r="E136" s="53"/>
      <c r="F136" s="53"/>
    </row>
    <row r="137" spans="3:6" ht="15">
      <c r="C137" s="116"/>
      <c r="D137" s="57"/>
      <c r="E137" s="53"/>
      <c r="F137" s="53"/>
    </row>
    <row r="138" spans="3:6" ht="15">
      <c r="C138" s="116"/>
      <c r="D138" s="57"/>
      <c r="E138" s="53"/>
      <c r="F138" s="53"/>
    </row>
    <row r="139" spans="3:6" ht="15">
      <c r="C139" s="116"/>
      <c r="D139" s="57"/>
      <c r="E139" s="53"/>
      <c r="F139" s="53"/>
    </row>
    <row r="140" spans="3:6" ht="15">
      <c r="C140" s="116"/>
      <c r="D140" s="57"/>
      <c r="E140" s="53"/>
      <c r="F140" s="53"/>
    </row>
    <row r="141" spans="3:6" ht="15">
      <c r="C141" s="116"/>
      <c r="D141" s="57"/>
      <c r="E141" s="53"/>
      <c r="F141" s="53"/>
    </row>
    <row r="142" spans="3:6" ht="15">
      <c r="C142" s="116"/>
      <c r="D142" s="57"/>
      <c r="E142" s="53"/>
      <c r="F142" s="53"/>
    </row>
    <row r="143" spans="1:2" ht="15">
      <c r="A143" s="74">
        <v>16</v>
      </c>
      <c r="B143" s="71" t="s">
        <v>126</v>
      </c>
    </row>
    <row r="144" spans="1:6" ht="15">
      <c r="A144" s="74"/>
      <c r="B144" s="139"/>
      <c r="C144" s="94" t="s">
        <v>124</v>
      </c>
      <c r="D144" s="95"/>
      <c r="E144" s="94" t="s">
        <v>125</v>
      </c>
      <c r="F144" s="95"/>
    </row>
    <row r="145" spans="1:6" ht="15">
      <c r="A145" s="74"/>
      <c r="B145" s="55"/>
      <c r="C145" s="96" t="s">
        <v>161</v>
      </c>
      <c r="D145" s="97"/>
      <c r="E145" s="96" t="s">
        <v>165</v>
      </c>
      <c r="F145" s="97"/>
    </row>
    <row r="146" spans="1:6" ht="15">
      <c r="A146" s="74"/>
      <c r="B146" s="55"/>
      <c r="C146" s="100" t="s">
        <v>162</v>
      </c>
      <c r="D146" s="80"/>
      <c r="E146" s="100" t="s">
        <v>166</v>
      </c>
      <c r="F146" s="80"/>
    </row>
    <row r="147" spans="1:6" ht="15">
      <c r="A147" s="74"/>
      <c r="B147" s="139"/>
      <c r="C147" s="102" t="s">
        <v>117</v>
      </c>
      <c r="D147" s="105" t="s">
        <v>70</v>
      </c>
      <c r="E147" s="102" t="s">
        <v>117</v>
      </c>
      <c r="F147" s="102" t="s">
        <v>70</v>
      </c>
    </row>
    <row r="148" spans="1:6" ht="15">
      <c r="A148" s="74"/>
      <c r="B148" s="55" t="s">
        <v>118</v>
      </c>
      <c r="C148" s="54"/>
      <c r="D148" s="55"/>
      <c r="E148" s="55"/>
      <c r="F148" s="54"/>
    </row>
    <row r="149" spans="1:6" ht="15">
      <c r="A149" s="74"/>
      <c r="B149" s="55" t="s">
        <v>92</v>
      </c>
      <c r="C149" s="117">
        <v>20451</v>
      </c>
      <c r="D149" s="117">
        <v>1989</v>
      </c>
      <c r="E149" s="117">
        <v>13320</v>
      </c>
      <c r="F149" s="117">
        <v>1600</v>
      </c>
    </row>
    <row r="150" spans="2:6" ht="15">
      <c r="B150" s="55" t="s">
        <v>119</v>
      </c>
      <c r="C150" s="117">
        <v>80713</v>
      </c>
      <c r="D150" s="117">
        <v>2899</v>
      </c>
      <c r="E150" s="117">
        <v>86763</v>
      </c>
      <c r="F150" s="117">
        <v>3670</v>
      </c>
    </row>
    <row r="151" spans="2:6" ht="15">
      <c r="B151" s="55" t="s">
        <v>169</v>
      </c>
      <c r="C151" s="117">
        <v>22042</v>
      </c>
      <c r="D151" s="117">
        <v>1748</v>
      </c>
      <c r="E151" s="117">
        <v>12835</v>
      </c>
      <c r="F151" s="117">
        <v>1655</v>
      </c>
    </row>
    <row r="152" spans="2:6" ht="17.25">
      <c r="B152" s="56" t="s">
        <v>173</v>
      </c>
      <c r="C152" s="103">
        <v>32919</v>
      </c>
      <c r="D152" s="103">
        <v>312</v>
      </c>
      <c r="E152" s="103">
        <v>9617</v>
      </c>
      <c r="F152" s="160">
        <v>-102</v>
      </c>
    </row>
    <row r="153" spans="2:6" ht="17.25">
      <c r="B153" s="56" t="s">
        <v>94</v>
      </c>
      <c r="C153" s="104">
        <f>SUM(C149:C152)</f>
        <v>156125</v>
      </c>
      <c r="D153" s="104">
        <f>SUM(D149:D152)</f>
        <v>6948</v>
      </c>
      <c r="E153" s="104">
        <f>SUM(E149:E152)</f>
        <v>122535</v>
      </c>
      <c r="F153" s="104">
        <f>SUM(F149:F152)</f>
        <v>6823</v>
      </c>
    </row>
    <row r="154" spans="2:6" ht="16.5">
      <c r="B154" s="56"/>
      <c r="C154" s="143"/>
      <c r="D154" s="144"/>
      <c r="E154" s="145"/>
      <c r="F154" s="146"/>
    </row>
    <row r="155" spans="2:4" ht="15">
      <c r="B155" s="140"/>
      <c r="C155" s="102" t="s">
        <v>117</v>
      </c>
      <c r="D155" s="126" t="s">
        <v>70</v>
      </c>
    </row>
    <row r="156" spans="2:6" ht="15">
      <c r="B156" s="135" t="s">
        <v>134</v>
      </c>
      <c r="C156" s="137">
        <f>SUM(C153-E153)/E153</f>
        <v>0.2741257599869425</v>
      </c>
      <c r="D156" s="152">
        <f>SUM(D153-F153)/F153</f>
        <v>0.01832038692657189</v>
      </c>
      <c r="E156" s="53"/>
      <c r="F156" s="53"/>
    </row>
    <row r="157" spans="2:6" ht="15">
      <c r="B157" s="133" t="s">
        <v>92</v>
      </c>
      <c r="C157" s="138">
        <f aca="true" t="shared" si="1" ref="C157:D159">SUM(C149-E149)/E149</f>
        <v>0.5353603603603604</v>
      </c>
      <c r="D157" s="134">
        <f t="shared" si="1"/>
        <v>0.243125</v>
      </c>
      <c r="E157" s="53"/>
      <c r="F157" s="53"/>
    </row>
    <row r="158" spans="2:6" ht="15">
      <c r="B158" s="99" t="s">
        <v>93</v>
      </c>
      <c r="C158" s="138">
        <f t="shared" si="1"/>
        <v>-0.06973018452566186</v>
      </c>
      <c r="D158" s="134">
        <f t="shared" si="1"/>
        <v>-0.2100817438692098</v>
      </c>
      <c r="E158" s="53"/>
      <c r="F158" s="53"/>
    </row>
    <row r="159" spans="2:6" ht="15">
      <c r="B159" s="55" t="s">
        <v>169</v>
      </c>
      <c r="C159" s="137">
        <f t="shared" si="1"/>
        <v>0.7173354109855863</v>
      </c>
      <c r="D159" s="136">
        <f t="shared" si="1"/>
        <v>0.056193353474320244</v>
      </c>
      <c r="E159" s="53"/>
      <c r="F159" s="53"/>
    </row>
    <row r="160" spans="2:6" ht="15">
      <c r="B160" s="56" t="s">
        <v>173</v>
      </c>
      <c r="C160" s="137">
        <f>SUM(C152-E152)/E152</f>
        <v>2.4230009358427784</v>
      </c>
      <c r="D160" s="136">
        <f>-SUM(D152-F152)/F152</f>
        <v>4.0588235294117645</v>
      </c>
      <c r="E160" s="53"/>
      <c r="F160" s="53"/>
    </row>
    <row r="161" spans="2:6" ht="15">
      <c r="B161" s="62"/>
      <c r="C161" s="57"/>
      <c r="D161" s="57"/>
      <c r="E161" s="53"/>
      <c r="F161" s="53"/>
    </row>
    <row r="162" spans="1:2" ht="15">
      <c r="A162" s="53" t="s">
        <v>147</v>
      </c>
      <c r="B162" t="s">
        <v>189</v>
      </c>
    </row>
    <row r="163" spans="1:2" ht="15">
      <c r="A163" s="53"/>
      <c r="B163" t="s">
        <v>190</v>
      </c>
    </row>
    <row r="164" ht="15">
      <c r="B164" t="s">
        <v>191</v>
      </c>
    </row>
    <row r="165" ht="15">
      <c r="B165" t="s">
        <v>192</v>
      </c>
    </row>
    <row r="167" spans="1:2" ht="15">
      <c r="A167" s="53" t="s">
        <v>148</v>
      </c>
      <c r="B167" s="142" t="s">
        <v>193</v>
      </c>
    </row>
    <row r="168" ht="15">
      <c r="B168" s="142" t="s">
        <v>194</v>
      </c>
    </row>
    <row r="170" spans="1:2" ht="15">
      <c r="A170" s="53" t="s">
        <v>149</v>
      </c>
      <c r="B170" t="s">
        <v>177</v>
      </c>
    </row>
    <row r="171" spans="1:2" ht="15">
      <c r="A171" s="53"/>
      <c r="B171" t="s">
        <v>195</v>
      </c>
    </row>
    <row r="172" ht="15">
      <c r="B172" s="62" t="s">
        <v>178</v>
      </c>
    </row>
    <row r="173" ht="15">
      <c r="B173" s="62"/>
    </row>
    <row r="174" ht="15">
      <c r="B174" s="62"/>
    </row>
    <row r="175" spans="1:2" ht="15">
      <c r="A175" s="53" t="s">
        <v>174</v>
      </c>
      <c r="B175" s="62" t="s">
        <v>179</v>
      </c>
    </row>
    <row r="176" ht="15">
      <c r="B176" s="62" t="s">
        <v>196</v>
      </c>
    </row>
    <row r="177" ht="15">
      <c r="B177" t="s">
        <v>197</v>
      </c>
    </row>
    <row r="179" spans="1:2" ht="15">
      <c r="A179" s="74">
        <v>17</v>
      </c>
      <c r="B179" s="71" t="s">
        <v>111</v>
      </c>
    </row>
    <row r="180" ht="15">
      <c r="B180" s="62" t="s">
        <v>122</v>
      </c>
    </row>
    <row r="181" ht="15">
      <c r="B181" s="61"/>
    </row>
    <row r="182" spans="1:2" ht="15">
      <c r="A182" s="74">
        <v>18</v>
      </c>
      <c r="B182" s="71" t="s">
        <v>84</v>
      </c>
    </row>
    <row r="183" ht="15">
      <c r="B183" s="62" t="s">
        <v>100</v>
      </c>
    </row>
    <row r="185" spans="1:2" ht="15">
      <c r="A185" s="74">
        <v>19</v>
      </c>
      <c r="B185" s="69" t="s">
        <v>172</v>
      </c>
    </row>
    <row r="186" ht="15">
      <c r="B186" s="59" t="s">
        <v>187</v>
      </c>
    </row>
    <row r="187" ht="15">
      <c r="B187" s="59" t="s">
        <v>188</v>
      </c>
    </row>
    <row r="188" ht="15">
      <c r="B188" s="60"/>
    </row>
    <row r="189" spans="1:2" ht="15">
      <c r="A189" s="74">
        <v>20</v>
      </c>
      <c r="B189" s="71" t="s">
        <v>91</v>
      </c>
    </row>
    <row r="190" ht="15">
      <c r="B190" s="62" t="s">
        <v>123</v>
      </c>
    </row>
    <row r="191" ht="15">
      <c r="B191" s="65"/>
    </row>
    <row r="192" spans="1:2" ht="15">
      <c r="A192" s="74">
        <v>21</v>
      </c>
      <c r="B192" s="69" t="s">
        <v>112</v>
      </c>
    </row>
    <row r="193" ht="15">
      <c r="B193" s="62" t="s">
        <v>215</v>
      </c>
    </row>
    <row r="194" ht="15">
      <c r="B194" s="61"/>
    </row>
    <row r="195" spans="2:5" ht="15">
      <c r="B195" s="64" t="s">
        <v>210</v>
      </c>
      <c r="C195" s="64" t="s">
        <v>211</v>
      </c>
      <c r="D195" s="64" t="s">
        <v>212</v>
      </c>
      <c r="E195" s="59" t="s">
        <v>213</v>
      </c>
    </row>
    <row r="196" spans="2:5" ht="15">
      <c r="B196" s="64"/>
      <c r="C196" s="64"/>
      <c r="D196" s="64"/>
      <c r="E196" s="59"/>
    </row>
    <row r="197" spans="2:5" ht="15">
      <c r="B197" s="64" t="s">
        <v>104</v>
      </c>
      <c r="C197" s="64" t="s">
        <v>216</v>
      </c>
      <c r="D197" s="64" t="s">
        <v>217</v>
      </c>
      <c r="E197" s="64" t="s">
        <v>218</v>
      </c>
    </row>
    <row r="198" spans="2:5" ht="15">
      <c r="B198" s="62"/>
      <c r="C198" s="64" t="s">
        <v>219</v>
      </c>
      <c r="D198" s="64"/>
      <c r="E198" s="64"/>
    </row>
    <row r="199" spans="2:5" ht="15">
      <c r="B199" s="62"/>
      <c r="C199" s="64" t="s">
        <v>214</v>
      </c>
      <c r="D199" s="64"/>
      <c r="E199" s="64"/>
    </row>
    <row r="201" spans="2:5" ht="15">
      <c r="B201" s="64" t="s">
        <v>153</v>
      </c>
      <c r="C201" s="64" t="s">
        <v>216</v>
      </c>
      <c r="D201" s="64" t="s">
        <v>220</v>
      </c>
      <c r="E201" s="62" t="s">
        <v>223</v>
      </c>
    </row>
    <row r="202" spans="2:5" ht="15">
      <c r="B202" s="53"/>
      <c r="C202" s="64" t="s">
        <v>219</v>
      </c>
      <c r="D202" s="53" t="s">
        <v>221</v>
      </c>
      <c r="E202" s="68" t="s">
        <v>222</v>
      </c>
    </row>
    <row r="203" spans="2:5" ht="15">
      <c r="B203" s="61"/>
      <c r="C203" s="64" t="s">
        <v>214</v>
      </c>
      <c r="D203" s="53"/>
      <c r="E203" s="53"/>
    </row>
    <row r="204" ht="15">
      <c r="B204" s="61"/>
    </row>
    <row r="205" spans="1:5" ht="15">
      <c r="A205" s="74">
        <v>22</v>
      </c>
      <c r="B205" s="69" t="s">
        <v>175</v>
      </c>
      <c r="C205" s="64"/>
      <c r="D205" s="64"/>
      <c r="E205" s="59"/>
    </row>
    <row r="206" spans="2:5" ht="15">
      <c r="B206" s="62" t="s">
        <v>176</v>
      </c>
      <c r="C206" s="64"/>
      <c r="D206" s="64"/>
      <c r="E206" s="59"/>
    </row>
    <row r="207" spans="2:5" ht="15">
      <c r="B207" s="64"/>
      <c r="C207" s="64"/>
      <c r="D207" s="64"/>
      <c r="E207" s="64"/>
    </row>
    <row r="208" spans="2:5" ht="15">
      <c r="B208" s="62" t="s">
        <v>74</v>
      </c>
      <c r="C208" s="64"/>
      <c r="D208" s="64"/>
      <c r="E208" s="64"/>
    </row>
    <row r="209" spans="2:5" ht="15">
      <c r="B209" s="62" t="s">
        <v>75</v>
      </c>
      <c r="C209" s="64"/>
      <c r="D209" s="64"/>
      <c r="E209" s="64"/>
    </row>
    <row r="210" spans="2:5" ht="15">
      <c r="B210" s="63" t="s">
        <v>77</v>
      </c>
      <c r="D210" s="53"/>
      <c r="E210" s="53"/>
    </row>
    <row r="211" ht="15">
      <c r="B211" s="61"/>
    </row>
    <row r="212" spans="2:5" ht="15">
      <c r="B212" s="62" t="s">
        <v>76</v>
      </c>
      <c r="E212" s="68"/>
    </row>
    <row r="213" ht="15">
      <c r="B213" s="83" t="s">
        <v>167</v>
      </c>
    </row>
  </sheetData>
  <printOptions/>
  <pageMargins left="0.75" right="0.75" top="1" bottom="1" header="0.5" footer="0.5"/>
  <pageSetup blackAndWhite="1" horizontalDpi="360" verticalDpi="36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5" sqref="B25"/>
    </sheetView>
  </sheetViews>
  <sheetFormatPr defaultColWidth="9.140625" defaultRowHeight="15"/>
  <cols>
    <col min="1" max="1" width="3.140625" style="7" customWidth="1"/>
    <col min="2" max="2" width="48.7109375" style="8" customWidth="1"/>
    <col min="3" max="3" width="1.7109375" style="8" customWidth="1"/>
    <col min="4" max="4" width="11.7109375" style="8" customWidth="1"/>
    <col min="5" max="5" width="3.8515625" style="8" customWidth="1"/>
    <col min="6" max="6" width="11.7109375" style="8" customWidth="1"/>
    <col min="7" max="16384" width="9.140625" style="8" customWidth="1"/>
  </cols>
  <sheetData>
    <row r="1" spans="1:2" s="3" customFormat="1" ht="18.75">
      <c r="A1" s="1" t="s">
        <v>59</v>
      </c>
      <c r="B1" s="2"/>
    </row>
    <row r="2" spans="1:2" s="3" customFormat="1" ht="12.75">
      <c r="A2" s="4" t="s">
        <v>0</v>
      </c>
      <c r="B2" s="2"/>
    </row>
    <row r="3" spans="1:2" s="3" customFormat="1" ht="12">
      <c r="A3" s="5"/>
      <c r="B3" s="2"/>
    </row>
    <row r="4" spans="1:2" ht="12.75">
      <c r="A4" s="6" t="s">
        <v>1</v>
      </c>
      <c r="B4" s="7"/>
    </row>
    <row r="5" spans="1:2" ht="18" customHeight="1">
      <c r="A5" s="6"/>
      <c r="B5" s="7"/>
    </row>
    <row r="6" spans="1:2" ht="18" customHeight="1">
      <c r="A6" s="6" t="s">
        <v>2</v>
      </c>
      <c r="B6" s="7"/>
    </row>
    <row r="7" spans="1:6" ht="18" customHeight="1">
      <c r="A7" s="6" t="s">
        <v>39</v>
      </c>
      <c r="B7" s="7"/>
      <c r="D7" s="36" t="s">
        <v>40</v>
      </c>
      <c r="F7" s="36" t="s">
        <v>40</v>
      </c>
    </row>
    <row r="8" spans="4:6" ht="12.75">
      <c r="D8" s="38" t="s">
        <v>6</v>
      </c>
      <c r="E8" s="37"/>
      <c r="F8" s="38" t="s">
        <v>41</v>
      </c>
    </row>
    <row r="9" spans="4:6" ht="12.75">
      <c r="D9" s="38" t="s">
        <v>42</v>
      </c>
      <c r="E9" s="37"/>
      <c r="F9" s="38" t="s">
        <v>42</v>
      </c>
    </row>
    <row r="10" spans="4:6" ht="12.75">
      <c r="D10" s="38" t="s">
        <v>8</v>
      </c>
      <c r="E10" s="37"/>
      <c r="F10" s="38" t="s">
        <v>8</v>
      </c>
    </row>
    <row r="11" spans="4:6" ht="12.75">
      <c r="D11" s="39" t="s">
        <v>153</v>
      </c>
      <c r="E11" s="37"/>
      <c r="F11" s="39" t="s">
        <v>104</v>
      </c>
    </row>
    <row r="12" spans="4:6" ht="12.75">
      <c r="D12" s="51" t="s">
        <v>12</v>
      </c>
      <c r="F12" s="51" t="s">
        <v>12</v>
      </c>
    </row>
    <row r="14" spans="1:8" ht="12.75">
      <c r="A14" s="7">
        <v>1</v>
      </c>
      <c r="B14" s="8" t="s">
        <v>102</v>
      </c>
      <c r="D14" s="40">
        <v>134187</v>
      </c>
      <c r="E14" s="40"/>
      <c r="F14" s="110">
        <v>117906</v>
      </c>
      <c r="H14" s="132"/>
    </row>
    <row r="15" spans="1:6" ht="12.75">
      <c r="A15" s="7">
        <v>2</v>
      </c>
      <c r="B15" s="8" t="s">
        <v>114</v>
      </c>
      <c r="D15" s="40">
        <v>2042</v>
      </c>
      <c r="E15" s="40"/>
      <c r="F15" s="110">
        <v>1804</v>
      </c>
    </row>
    <row r="16" spans="1:6" ht="12.75">
      <c r="A16" s="7">
        <v>3</v>
      </c>
      <c r="B16" s="8" t="s">
        <v>43</v>
      </c>
      <c r="D16" s="40">
        <v>103</v>
      </c>
      <c r="E16" s="40"/>
      <c r="F16" s="110">
        <v>95</v>
      </c>
    </row>
    <row r="17" spans="4:5" ht="12.75">
      <c r="D17" s="40"/>
      <c r="E17" s="40"/>
    </row>
    <row r="18" spans="1:6" ht="12.75">
      <c r="A18" s="7">
        <v>4</v>
      </c>
      <c r="B18" s="8" t="s">
        <v>44</v>
      </c>
      <c r="D18" s="40"/>
      <c r="E18" s="40"/>
      <c r="F18" s="110"/>
    </row>
    <row r="19" spans="2:6" ht="12.75">
      <c r="B19" s="41" t="s">
        <v>127</v>
      </c>
      <c r="D19" s="42">
        <v>64368</v>
      </c>
      <c r="E19" s="40"/>
      <c r="F19" s="42">
        <v>44157</v>
      </c>
    </row>
    <row r="20" spans="2:6" ht="12.75">
      <c r="B20" s="41" t="s">
        <v>128</v>
      </c>
      <c r="D20" s="43">
        <f>SUM('[2]QLresources-CBS-31.3.02'!$I$25)/1000</f>
        <v>76638</v>
      </c>
      <c r="E20" s="40"/>
      <c r="F20" s="43">
        <v>49840</v>
      </c>
    </row>
    <row r="21" spans="2:8" ht="12.75">
      <c r="B21" s="41" t="s">
        <v>129</v>
      </c>
      <c r="D21" s="43">
        <f>SUM('[2]QLresources-CBS-31.3.02'!$I$26)/1000</f>
        <v>24287.94276528504</v>
      </c>
      <c r="E21" s="40"/>
      <c r="F21" s="43">
        <v>19455</v>
      </c>
      <c r="H21" s="132"/>
    </row>
    <row r="22" spans="2:9" ht="12.75">
      <c r="B22" s="41" t="s">
        <v>45</v>
      </c>
      <c r="D22" s="43">
        <v>10150</v>
      </c>
      <c r="E22" s="40"/>
      <c r="F22" s="43">
        <v>11444</v>
      </c>
      <c r="I22" s="132"/>
    </row>
    <row r="23" spans="4:8" ht="12.75">
      <c r="D23" s="44">
        <f>SUM(D19:D22)</f>
        <v>175443.94276528503</v>
      </c>
      <c r="E23" s="40"/>
      <c r="F23" s="111">
        <f>SUM(F19:F22)</f>
        <v>124896</v>
      </c>
      <c r="H23" s="132"/>
    </row>
    <row r="24" spans="1:6" ht="12.75">
      <c r="A24" s="7">
        <v>5</v>
      </c>
      <c r="B24" s="8" t="s">
        <v>46</v>
      </c>
      <c r="D24" s="42"/>
      <c r="E24" s="40"/>
      <c r="F24" s="130"/>
    </row>
    <row r="25" spans="4:6" ht="15.75" customHeight="1">
      <c r="D25" s="131"/>
      <c r="E25" s="40"/>
      <c r="F25" s="131"/>
    </row>
    <row r="26" spans="2:6" ht="15.75" customHeight="1">
      <c r="B26" s="41" t="s">
        <v>130</v>
      </c>
      <c r="D26" s="43">
        <v>21793</v>
      </c>
      <c r="E26" s="40"/>
      <c r="F26" s="43">
        <v>13061</v>
      </c>
    </row>
    <row r="27" spans="2:6" ht="12.75">
      <c r="B27" s="41" t="s">
        <v>131</v>
      </c>
      <c r="D27" s="43">
        <v>6003</v>
      </c>
      <c r="E27" s="40"/>
      <c r="F27" s="43">
        <v>9241</v>
      </c>
    </row>
    <row r="28" spans="2:6" ht="12.75">
      <c r="B28" s="41" t="s">
        <v>47</v>
      </c>
      <c r="D28" s="43">
        <v>131425</v>
      </c>
      <c r="E28" s="40"/>
      <c r="F28" s="43">
        <v>92762</v>
      </c>
    </row>
    <row r="29" spans="2:6" ht="12.75">
      <c r="B29" s="41" t="s">
        <v>48</v>
      </c>
      <c r="D29" s="43">
        <v>1977</v>
      </c>
      <c r="E29" s="40"/>
      <c r="F29" s="43">
        <v>2804</v>
      </c>
    </row>
    <row r="30" spans="4:6" ht="12.75">
      <c r="D30" s="44">
        <f>SUM(D26:D29)</f>
        <v>161198</v>
      </c>
      <c r="E30" s="40"/>
      <c r="F30" s="111">
        <f>SUM(F26:F29)</f>
        <v>117868</v>
      </c>
    </row>
    <row r="31" spans="1:9" ht="12.75">
      <c r="A31" s="7">
        <v>6</v>
      </c>
      <c r="B31" s="8" t="s">
        <v>49</v>
      </c>
      <c r="D31" s="40">
        <f>D23-D30</f>
        <v>14245.942765285028</v>
      </c>
      <c r="E31" s="40"/>
      <c r="F31" s="110">
        <f>SUM(F23-F30)</f>
        <v>7028</v>
      </c>
      <c r="I31" s="132"/>
    </row>
    <row r="32" spans="4:6" ht="13.5" thickBot="1">
      <c r="D32" s="45">
        <f>SUM(D31+D14+D15+D16)</f>
        <v>150577.94276528503</v>
      </c>
      <c r="E32" s="46"/>
      <c r="F32" s="45">
        <f>SUM(F31+F14+F15+F16)</f>
        <v>126833</v>
      </c>
    </row>
    <row r="33" spans="1:6" ht="15.75" customHeight="1" thickTop="1">
      <c r="A33" s="7">
        <v>7</v>
      </c>
      <c r="B33" s="8" t="s">
        <v>50</v>
      </c>
      <c r="F33" s="7"/>
    </row>
    <row r="34" spans="2:6" ht="18.75" customHeight="1">
      <c r="B34" s="8" t="s">
        <v>51</v>
      </c>
      <c r="D34" s="40">
        <v>60000</v>
      </c>
      <c r="E34" s="40"/>
      <c r="F34" s="40">
        <v>40000</v>
      </c>
    </row>
    <row r="35" spans="2:6" ht="21.75" customHeight="1">
      <c r="B35" s="8" t="s">
        <v>52</v>
      </c>
      <c r="D35" s="40"/>
      <c r="E35" s="40"/>
      <c r="F35" s="40"/>
    </row>
    <row r="36" spans="2:6" ht="22.5" customHeight="1">
      <c r="B36" s="41" t="s">
        <v>53</v>
      </c>
      <c r="D36" s="42">
        <v>1907</v>
      </c>
      <c r="E36" s="40"/>
      <c r="F36" s="42">
        <v>22104</v>
      </c>
    </row>
    <row r="37" spans="2:6" ht="15" customHeight="1">
      <c r="B37" s="41" t="s">
        <v>54</v>
      </c>
      <c r="D37" s="43">
        <v>35317</v>
      </c>
      <c r="E37" s="40"/>
      <c r="F37" s="43">
        <v>19291</v>
      </c>
    </row>
    <row r="38" spans="2:6" ht="12.75">
      <c r="B38" s="41" t="s">
        <v>55</v>
      </c>
      <c r="D38" s="47">
        <v>2435</v>
      </c>
      <c r="E38" s="40"/>
      <c r="F38" s="47">
        <v>3274</v>
      </c>
    </row>
    <row r="39" spans="4:6" ht="12.75">
      <c r="D39" s="48">
        <f>SUM(D36:D38)</f>
        <v>39659</v>
      </c>
      <c r="E39" s="40"/>
      <c r="F39" s="48">
        <f>SUM(F36:F38)</f>
        <v>44669</v>
      </c>
    </row>
    <row r="40" spans="4:9" ht="12.75">
      <c r="D40" s="40">
        <f>D34+D39</f>
        <v>99659</v>
      </c>
      <c r="E40" s="40"/>
      <c r="F40" s="40">
        <f>F34+F39</f>
        <v>84669</v>
      </c>
      <c r="I40" s="132"/>
    </row>
    <row r="41" spans="1:9" ht="12.75">
      <c r="A41" s="7">
        <v>8</v>
      </c>
      <c r="B41" s="8" t="s">
        <v>56</v>
      </c>
      <c r="D41" s="40">
        <v>19921</v>
      </c>
      <c r="E41" s="40"/>
      <c r="F41" s="40">
        <v>15852</v>
      </c>
      <c r="I41" s="132"/>
    </row>
    <row r="42" spans="1:9" ht="12.75">
      <c r="A42" s="7">
        <v>9</v>
      </c>
      <c r="B42" s="8" t="s">
        <v>57</v>
      </c>
      <c r="D42" s="40">
        <v>24815</v>
      </c>
      <c r="E42" s="40"/>
      <c r="F42" s="40">
        <v>21404</v>
      </c>
      <c r="I42" s="132"/>
    </row>
    <row r="43" spans="1:9" ht="12.75">
      <c r="A43" s="7">
        <v>10</v>
      </c>
      <c r="B43" s="8" t="s">
        <v>132</v>
      </c>
      <c r="D43" s="40">
        <v>6183</v>
      </c>
      <c r="E43" s="40"/>
      <c r="F43" s="40">
        <v>4908</v>
      </c>
      <c r="I43" s="132"/>
    </row>
    <row r="44" spans="1:9" ht="12.75">
      <c r="A44" s="8"/>
      <c r="I44" s="132"/>
    </row>
    <row r="45" spans="4:6" ht="16.5" customHeight="1" thickBot="1">
      <c r="D45" s="45">
        <f>SUM(D40:D43)</f>
        <v>150578</v>
      </c>
      <c r="E45" s="46"/>
      <c r="F45" s="45">
        <f>SUM(F40:F43)</f>
        <v>126833</v>
      </c>
    </row>
    <row r="46" spans="4:9" ht="18.75" customHeight="1" thickTop="1">
      <c r="D46" s="40"/>
      <c r="E46" s="40"/>
      <c r="F46" s="110"/>
      <c r="I46" s="132"/>
    </row>
    <row r="47" spans="1:6" ht="19.5" customHeight="1" thickBot="1">
      <c r="A47" s="7">
        <v>11</v>
      </c>
      <c r="B47" s="8" t="s">
        <v>60</v>
      </c>
      <c r="C47" s="35"/>
      <c r="D47" s="50">
        <f>D40/D34</f>
        <v>1.6609833333333333</v>
      </c>
      <c r="E47" s="40"/>
      <c r="F47" s="50">
        <f>F40/F34</f>
        <v>2.116725</v>
      </c>
    </row>
    <row r="48" spans="4:6" ht="13.5" thickTop="1">
      <c r="D48" s="40"/>
      <c r="E48" s="40"/>
      <c r="F48" s="110"/>
    </row>
    <row r="49" spans="1:6" ht="12.75">
      <c r="A49" s="8"/>
      <c r="D49" s="161">
        <f>SUM(D32-D45)</f>
        <v>-0.05723471497185528</v>
      </c>
      <c r="E49" s="132"/>
      <c r="F49" s="132">
        <f>SUM(F32-F45)</f>
        <v>0</v>
      </c>
    </row>
    <row r="50" ht="21.75" customHeight="1">
      <c r="A50" s="8"/>
    </row>
    <row r="51" ht="12.75">
      <c r="A51" s="8"/>
    </row>
    <row r="52" ht="12.75">
      <c r="A52" s="8"/>
    </row>
    <row r="53" ht="12.75">
      <c r="A53" s="8"/>
    </row>
    <row r="54" spans="4:6" ht="12.75">
      <c r="D54" s="40"/>
      <c r="E54" s="40"/>
      <c r="F54" s="40"/>
    </row>
    <row r="55" spans="4:6" ht="12.75">
      <c r="D55" s="40"/>
      <c r="E55" s="40"/>
      <c r="F55" s="40"/>
    </row>
    <row r="56" spans="4:6" ht="12.75">
      <c r="D56" s="40"/>
      <c r="E56" s="40"/>
      <c r="F56" s="40"/>
    </row>
    <row r="57" spans="4:6" ht="12.75">
      <c r="D57" s="40"/>
      <c r="E57" s="40"/>
      <c r="F57" s="40"/>
    </row>
    <row r="58" spans="4:6" ht="12.75">
      <c r="D58" s="40"/>
      <c r="E58" s="40"/>
      <c r="F58" s="40"/>
    </row>
    <row r="59" spans="4:6" ht="12.75">
      <c r="D59" s="40"/>
      <c r="E59" s="40"/>
      <c r="F59" s="40"/>
    </row>
    <row r="60" spans="4:6" ht="12.75">
      <c r="D60" s="40"/>
      <c r="E60" s="40"/>
      <c r="F60" s="40"/>
    </row>
  </sheetData>
  <printOptions/>
  <pageMargins left="1.02" right="0.75" top="0.78" bottom="0.5" header="0.5" footer="0.5"/>
  <pageSetup fitToHeight="1" fitToWidth="1"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 topLeftCell="A1">
      <pane xSplit="4" ySplit="2" topLeftCell="E17" activePane="bottomRight" state="frozen"/>
      <selection pane="topLeft" activeCell="A1" sqref="A1"/>
      <selection pane="topRight" activeCell="E1" sqref="E1"/>
      <selection pane="bottomLeft" activeCell="A3" sqref="A3"/>
      <selection pane="bottomRight" activeCell="L36" sqref="L36"/>
    </sheetView>
  </sheetViews>
  <sheetFormatPr defaultColWidth="9.140625" defaultRowHeight="15"/>
  <cols>
    <col min="1" max="1" width="2.7109375" style="2" customWidth="1"/>
    <col min="2" max="2" width="4.7109375" style="2" customWidth="1"/>
    <col min="3" max="3" width="1.7109375" style="3" customWidth="1"/>
    <col min="4" max="4" width="4.140625" style="3" customWidth="1"/>
    <col min="5" max="5" width="30.7109375" style="3" customWidth="1"/>
    <col min="6" max="6" width="13.7109375" style="3" customWidth="1"/>
    <col min="7" max="7" width="1.7109375" style="3" customWidth="1"/>
    <col min="8" max="8" width="13.7109375" style="3" customWidth="1"/>
    <col min="9" max="9" width="1.7109375" style="3" customWidth="1"/>
    <col min="10" max="10" width="13.7109375" style="3" customWidth="1"/>
    <col min="11" max="11" width="1.7109375" style="3" customWidth="1"/>
    <col min="12" max="12" width="14.57421875" style="3" customWidth="1"/>
    <col min="13" max="16384" width="9.140625" style="3" customWidth="1"/>
  </cols>
  <sheetData>
    <row r="1" ht="18.75">
      <c r="A1" s="1" t="s">
        <v>59</v>
      </c>
    </row>
    <row r="2" ht="12.75">
      <c r="A2" s="4" t="s">
        <v>0</v>
      </c>
    </row>
    <row r="3" ht="12">
      <c r="A3" s="5"/>
    </row>
    <row r="4" spans="1:2" s="8" customFormat="1" ht="12.75">
      <c r="A4" s="6" t="s">
        <v>1</v>
      </c>
      <c r="B4" s="7"/>
    </row>
    <row r="5" spans="1:2" s="8" customFormat="1" ht="18" customHeight="1">
      <c r="A5" s="6" t="s">
        <v>154</v>
      </c>
      <c r="B5" s="7"/>
    </row>
    <row r="6" spans="1:2" s="8" customFormat="1" ht="18" customHeight="1">
      <c r="A6" s="6" t="s">
        <v>2</v>
      </c>
      <c r="B6" s="7"/>
    </row>
    <row r="7" spans="1:2" s="8" customFormat="1" ht="18" customHeight="1">
      <c r="A7" s="6" t="s">
        <v>3</v>
      </c>
      <c r="B7" s="7"/>
    </row>
    <row r="8" spans="1:12" s="11" customFormat="1" ht="12">
      <c r="A8" s="9"/>
      <c r="B8" s="10"/>
      <c r="F8" s="167" t="s">
        <v>4</v>
      </c>
      <c r="G8" s="168"/>
      <c r="H8" s="169"/>
      <c r="J8" s="167" t="s">
        <v>5</v>
      </c>
      <c r="K8" s="168"/>
      <c r="L8" s="169"/>
    </row>
    <row r="9" spans="1:12" s="11" customFormat="1" ht="12">
      <c r="A9" s="9"/>
      <c r="B9" s="10"/>
      <c r="F9" s="12" t="s">
        <v>6</v>
      </c>
      <c r="G9" s="85"/>
      <c r="H9" s="15" t="s">
        <v>41</v>
      </c>
      <c r="J9" s="12" t="s">
        <v>6</v>
      </c>
      <c r="K9" s="13"/>
      <c r="L9" s="14" t="s">
        <v>7</v>
      </c>
    </row>
    <row r="10" spans="1:12" s="11" customFormat="1" ht="12">
      <c r="A10" s="9"/>
      <c r="B10" s="10"/>
      <c r="F10" s="12" t="s">
        <v>8</v>
      </c>
      <c r="G10" s="85"/>
      <c r="H10" s="15" t="s">
        <v>8</v>
      </c>
      <c r="J10" s="12" t="s">
        <v>8</v>
      </c>
      <c r="K10" s="13"/>
      <c r="L10" s="14" t="s">
        <v>9</v>
      </c>
    </row>
    <row r="11" spans="1:12" s="11" customFormat="1" ht="12">
      <c r="A11" s="10"/>
      <c r="B11" s="10"/>
      <c r="F11" s="86" t="s">
        <v>155</v>
      </c>
      <c r="G11" s="87"/>
      <c r="H11" s="88" t="s">
        <v>155</v>
      </c>
      <c r="J11" s="12" t="s">
        <v>10</v>
      </c>
      <c r="K11" s="13"/>
      <c r="L11" s="15" t="s">
        <v>11</v>
      </c>
    </row>
    <row r="12" spans="1:12" s="11" customFormat="1" ht="12">
      <c r="A12" s="10"/>
      <c r="B12" s="10"/>
      <c r="F12" s="16" t="s">
        <v>153</v>
      </c>
      <c r="G12" s="13"/>
      <c r="H12" s="112" t="s">
        <v>104</v>
      </c>
      <c r="J12" s="16" t="s">
        <v>153</v>
      </c>
      <c r="K12" s="13"/>
      <c r="L12" s="112" t="s">
        <v>104</v>
      </c>
    </row>
    <row r="13" spans="1:12" s="11" customFormat="1" ht="12">
      <c r="A13" s="10"/>
      <c r="B13" s="10"/>
      <c r="F13" s="89" t="s">
        <v>12</v>
      </c>
      <c r="G13" s="90"/>
      <c r="H13" s="91" t="s">
        <v>12</v>
      </c>
      <c r="J13" s="17" t="s">
        <v>12</v>
      </c>
      <c r="K13" s="18"/>
      <c r="L13" s="19" t="s">
        <v>12</v>
      </c>
    </row>
    <row r="14" spans="1:12" s="4" customFormat="1" ht="18" customHeight="1">
      <c r="A14" s="7">
        <v>1</v>
      </c>
      <c r="B14" s="7" t="s">
        <v>13</v>
      </c>
      <c r="D14" s="4" t="s">
        <v>135</v>
      </c>
      <c r="F14" s="20">
        <v>156125</v>
      </c>
      <c r="H14" s="20">
        <v>122535</v>
      </c>
      <c r="J14" s="20">
        <v>562961</v>
      </c>
      <c r="L14" s="20">
        <v>475703</v>
      </c>
    </row>
    <row r="15" spans="1:12" s="4" customFormat="1" ht="18" customHeight="1">
      <c r="A15" s="7"/>
      <c r="B15" s="7" t="s">
        <v>15</v>
      </c>
      <c r="D15" s="4" t="s">
        <v>16</v>
      </c>
      <c r="F15" s="20">
        <v>0</v>
      </c>
      <c r="H15" s="20">
        <v>0</v>
      </c>
      <c r="J15" s="20">
        <v>0</v>
      </c>
      <c r="L15" s="20">
        <v>0</v>
      </c>
    </row>
    <row r="16" spans="1:12" s="4" customFormat="1" ht="18" customHeight="1">
      <c r="A16" s="7"/>
      <c r="B16" s="7" t="s">
        <v>17</v>
      </c>
      <c r="D16" s="4" t="s">
        <v>136</v>
      </c>
      <c r="F16" s="20">
        <v>0</v>
      </c>
      <c r="H16" s="20">
        <v>0</v>
      </c>
      <c r="J16" s="20">
        <v>0</v>
      </c>
      <c r="L16" s="20">
        <v>84</v>
      </c>
    </row>
    <row r="17" spans="1:12" s="24" customFormat="1" ht="69" customHeight="1">
      <c r="A17" s="23">
        <v>2</v>
      </c>
      <c r="B17" s="23" t="s">
        <v>13</v>
      </c>
      <c r="D17" s="163" t="s">
        <v>137</v>
      </c>
      <c r="E17" s="163"/>
      <c r="F17" s="25">
        <f>SUM(F21+F20+F19+F18)</f>
        <v>11098.107720352937</v>
      </c>
      <c r="G17" s="4"/>
      <c r="H17" s="25">
        <f>SUM(H21+H20+H19+H18)</f>
        <v>8055</v>
      </c>
      <c r="I17" s="4"/>
      <c r="J17" s="25">
        <f>SUM(J21+J20+J19+J18)</f>
        <v>41461</v>
      </c>
      <c r="K17" s="25"/>
      <c r="L17" s="25">
        <f>SUM(L21+L20+L19+L18)</f>
        <v>36503</v>
      </c>
    </row>
    <row r="18" spans="1:12" s="4" customFormat="1" ht="15.75" customHeight="1">
      <c r="A18" s="7"/>
      <c r="B18" s="7" t="s">
        <v>15</v>
      </c>
      <c r="D18" s="4" t="s">
        <v>138</v>
      </c>
      <c r="F18" s="25">
        <v>1636</v>
      </c>
      <c r="H18" s="25">
        <v>231</v>
      </c>
      <c r="J18" s="25">
        <v>5587</v>
      </c>
      <c r="L18" s="25">
        <v>4300</v>
      </c>
    </row>
    <row r="19" spans="1:12" s="4" customFormat="1" ht="15.75" customHeight="1">
      <c r="A19" s="7"/>
      <c r="B19" s="7" t="s">
        <v>17</v>
      </c>
      <c r="D19" s="4" t="s">
        <v>18</v>
      </c>
      <c r="F19" s="25">
        <v>2584</v>
      </c>
      <c r="H19" s="25">
        <v>1578</v>
      </c>
      <c r="J19" s="25">
        <v>9472</v>
      </c>
      <c r="L19" s="25">
        <v>7307</v>
      </c>
    </row>
    <row r="20" spans="1:12" s="27" customFormat="1" ht="15.75" customHeight="1">
      <c r="A20" s="26"/>
      <c r="B20" s="26" t="s">
        <v>19</v>
      </c>
      <c r="D20" s="27" t="s">
        <v>20</v>
      </c>
      <c r="F20" s="28">
        <v>0</v>
      </c>
      <c r="H20" s="28">
        <v>0</v>
      </c>
      <c r="J20" s="28">
        <v>0</v>
      </c>
      <c r="L20" s="28">
        <v>0</v>
      </c>
    </row>
    <row r="21" spans="1:12" s="8" customFormat="1" ht="29.25" customHeight="1">
      <c r="A21" s="7"/>
      <c r="B21" s="23" t="s">
        <v>21</v>
      </c>
      <c r="D21" s="163" t="s">
        <v>139</v>
      </c>
      <c r="E21" s="163"/>
      <c r="F21" s="25">
        <f>SUM(F23-F22)</f>
        <v>6878.107720352937</v>
      </c>
      <c r="H21" s="25">
        <f>SUM(H23-H22)</f>
        <v>6246</v>
      </c>
      <c r="J21" s="25">
        <f>SUM(J23-J22)</f>
        <v>26402</v>
      </c>
      <c r="K21" s="25"/>
      <c r="L21" s="25">
        <f>SUM(L23-L22)</f>
        <v>24896</v>
      </c>
    </row>
    <row r="22" spans="1:12" s="4" customFormat="1" ht="20.25" customHeight="1">
      <c r="A22" s="7"/>
      <c r="B22" s="23" t="s">
        <v>22</v>
      </c>
      <c r="D22" s="163" t="s">
        <v>105</v>
      </c>
      <c r="E22" s="163"/>
      <c r="F22" s="20">
        <v>70</v>
      </c>
      <c r="H22" s="20">
        <v>577</v>
      </c>
      <c r="J22" s="20">
        <v>330</v>
      </c>
      <c r="L22" s="20">
        <v>577</v>
      </c>
    </row>
    <row r="23" spans="1:12" s="27" customFormat="1" ht="25.5" customHeight="1">
      <c r="A23" s="26"/>
      <c r="B23" s="23" t="s">
        <v>23</v>
      </c>
      <c r="D23" s="165" t="s">
        <v>24</v>
      </c>
      <c r="E23" s="165"/>
      <c r="F23" s="25">
        <f>SUM('[1]QL res-Con PL-31.3.02'!$J$23)/1000</f>
        <v>6948.107720352937</v>
      </c>
      <c r="G23" s="4"/>
      <c r="H23" s="25">
        <v>6823</v>
      </c>
      <c r="I23" s="4"/>
      <c r="J23" s="25">
        <v>26732</v>
      </c>
      <c r="K23" s="4"/>
      <c r="L23" s="25">
        <v>25473</v>
      </c>
    </row>
    <row r="24" spans="1:12" s="4" customFormat="1" ht="23.25" customHeight="1">
      <c r="A24" s="7"/>
      <c r="B24" s="7" t="s">
        <v>25</v>
      </c>
      <c r="D24" s="4" t="s">
        <v>140</v>
      </c>
      <c r="F24" s="20">
        <v>-1801</v>
      </c>
      <c r="H24" s="20">
        <v>-2264</v>
      </c>
      <c r="J24" s="20">
        <v>-5767</v>
      </c>
      <c r="L24" s="20">
        <v>-5476</v>
      </c>
    </row>
    <row r="25" spans="1:12" s="27" customFormat="1" ht="26.25" customHeight="1">
      <c r="A25" s="26"/>
      <c r="B25" s="23" t="s">
        <v>27</v>
      </c>
      <c r="D25" s="23" t="s">
        <v>27</v>
      </c>
      <c r="E25" s="24" t="s">
        <v>141</v>
      </c>
      <c r="F25" s="25">
        <f>SUM(F23+F24)</f>
        <v>5147.107720352937</v>
      </c>
      <c r="G25" s="4"/>
      <c r="H25" s="25">
        <f>SUM(H23+H24)</f>
        <v>4559</v>
      </c>
      <c r="I25" s="4"/>
      <c r="J25" s="25">
        <f>SUM(J23+J24)</f>
        <v>20965</v>
      </c>
      <c r="K25" s="25"/>
      <c r="L25" s="25">
        <f>SUM(L23+L24)</f>
        <v>19997</v>
      </c>
    </row>
    <row r="26" spans="1:12" s="4" customFormat="1" ht="18.75" customHeight="1">
      <c r="A26" s="7"/>
      <c r="B26" s="7"/>
      <c r="D26" s="4" t="s">
        <v>28</v>
      </c>
      <c r="E26" s="4" t="s">
        <v>29</v>
      </c>
      <c r="F26" s="141">
        <v>-465</v>
      </c>
      <c r="G26" s="141"/>
      <c r="H26" s="141">
        <v>-237</v>
      </c>
      <c r="I26" s="141"/>
      <c r="J26" s="141">
        <v>-2923</v>
      </c>
      <c r="K26" s="141"/>
      <c r="L26" s="141">
        <v>-3394</v>
      </c>
    </row>
    <row r="27" spans="1:12" s="4" customFormat="1" ht="17.25" customHeight="1">
      <c r="A27" s="7"/>
      <c r="B27" s="23" t="s">
        <v>30</v>
      </c>
      <c r="D27" s="163" t="s">
        <v>142</v>
      </c>
      <c r="E27" s="163"/>
      <c r="F27" s="22">
        <v>0</v>
      </c>
      <c r="H27" s="22">
        <v>0</v>
      </c>
      <c r="J27" s="22">
        <v>0</v>
      </c>
      <c r="L27" s="22">
        <v>0</v>
      </c>
    </row>
    <row r="28" spans="1:12" s="27" customFormat="1" ht="24.75" customHeight="1">
      <c r="A28" s="26"/>
      <c r="B28" s="23" t="s">
        <v>31</v>
      </c>
      <c r="D28" s="166" t="s">
        <v>143</v>
      </c>
      <c r="E28" s="166"/>
      <c r="F28" s="20">
        <f>SUM(F25+F26+F27)</f>
        <v>4682.107720352937</v>
      </c>
      <c r="G28" s="4"/>
      <c r="H28" s="20">
        <f>SUM(H25+H26+H27)</f>
        <v>4322</v>
      </c>
      <c r="I28" s="29"/>
      <c r="J28" s="20">
        <f>SUM(J25+J26)</f>
        <v>18042</v>
      </c>
      <c r="K28" s="20"/>
      <c r="L28" s="20">
        <f>SUM(L25+L26)</f>
        <v>16603</v>
      </c>
    </row>
    <row r="29" spans="1:12" s="4" customFormat="1" ht="15.75" customHeight="1">
      <c r="A29" s="7"/>
      <c r="B29" s="7" t="s">
        <v>35</v>
      </c>
      <c r="D29" s="30" t="s">
        <v>27</v>
      </c>
      <c r="E29" s="4" t="s">
        <v>32</v>
      </c>
      <c r="F29" s="25">
        <v>0</v>
      </c>
      <c r="H29" s="25">
        <v>0</v>
      </c>
      <c r="J29" s="25">
        <v>0</v>
      </c>
      <c r="L29" s="25">
        <v>0</v>
      </c>
    </row>
    <row r="30" spans="1:12" s="4" customFormat="1" ht="15.75" customHeight="1">
      <c r="A30" s="7"/>
      <c r="B30" s="7"/>
      <c r="D30" s="4" t="s">
        <v>28</v>
      </c>
      <c r="E30" s="4" t="s">
        <v>29</v>
      </c>
      <c r="F30" s="21">
        <v>0</v>
      </c>
      <c r="H30" s="20">
        <v>0</v>
      </c>
      <c r="J30" s="21">
        <v>0</v>
      </c>
      <c r="L30" s="21">
        <v>0</v>
      </c>
    </row>
    <row r="31" spans="1:14" s="4" customFormat="1" ht="12.75" customHeight="1">
      <c r="A31" s="7"/>
      <c r="B31" s="7"/>
      <c r="F31" s="22"/>
      <c r="G31" s="29"/>
      <c r="H31" s="22"/>
      <c r="I31" s="29"/>
      <c r="J31" s="22"/>
      <c r="K31" s="29"/>
      <c r="L31" s="22"/>
      <c r="M31" s="29"/>
      <c r="N31" s="29"/>
    </row>
    <row r="32" spans="1:12" s="27" customFormat="1" ht="27.75" customHeight="1">
      <c r="A32" s="26"/>
      <c r="B32" s="26"/>
      <c r="D32" s="31" t="s">
        <v>33</v>
      </c>
      <c r="E32" s="24" t="s">
        <v>34</v>
      </c>
      <c r="F32" s="20">
        <v>0</v>
      </c>
      <c r="G32" s="4"/>
      <c r="H32" s="20">
        <v>0</v>
      </c>
      <c r="J32" s="20">
        <v>0</v>
      </c>
      <c r="L32" s="20">
        <v>0</v>
      </c>
    </row>
    <row r="33" spans="1:12" s="8" customFormat="1" ht="42.75" customHeight="1" thickBot="1">
      <c r="A33" s="7"/>
      <c r="B33" s="23" t="s">
        <v>144</v>
      </c>
      <c r="D33" s="163" t="s">
        <v>145</v>
      </c>
      <c r="E33" s="164"/>
      <c r="F33" s="32">
        <f>SUM(F28+F32)</f>
        <v>4682.107720352937</v>
      </c>
      <c r="G33" s="32"/>
      <c r="H33" s="32">
        <f>SUM(H28+H32)</f>
        <v>4322</v>
      </c>
      <c r="J33" s="32">
        <f>SUM(J28+J32)</f>
        <v>18042</v>
      </c>
      <c r="K33" s="32"/>
      <c r="L33" s="32">
        <f>SUM(L28+L32)</f>
        <v>16603</v>
      </c>
    </row>
    <row r="34" spans="1:12" s="8" customFormat="1" ht="42" customHeight="1" thickTop="1">
      <c r="A34" s="23">
        <v>3</v>
      </c>
      <c r="B34" s="23"/>
      <c r="D34" s="163" t="s">
        <v>146</v>
      </c>
      <c r="E34" s="164"/>
      <c r="F34" s="25"/>
      <c r="H34" s="25"/>
      <c r="J34" s="25"/>
      <c r="L34" s="25"/>
    </row>
    <row r="35" spans="1:12" s="27" customFormat="1" ht="25.5" customHeight="1" thickBot="1">
      <c r="A35" s="26"/>
      <c r="B35" s="26"/>
      <c r="D35" s="23" t="s">
        <v>13</v>
      </c>
      <c r="E35" s="109" t="s">
        <v>150</v>
      </c>
      <c r="F35" s="49">
        <f>F33/60000*100</f>
        <v>7.803512867254894</v>
      </c>
      <c r="G35" s="4"/>
      <c r="H35" s="49">
        <f>H33/60000*100</f>
        <v>7.203333333333334</v>
      </c>
      <c r="I35" s="4"/>
      <c r="J35" s="49">
        <f>J33/60000*100</f>
        <v>30.070000000000004</v>
      </c>
      <c r="K35" s="49"/>
      <c r="L35" s="49">
        <f>L33/60000*100</f>
        <v>27.671666666666667</v>
      </c>
    </row>
    <row r="36" spans="1:12" s="4" customFormat="1" ht="19.5" customHeight="1" thickBot="1" thickTop="1">
      <c r="A36" s="7"/>
      <c r="B36" s="7"/>
      <c r="D36" s="7" t="s">
        <v>15</v>
      </c>
      <c r="E36" s="4" t="s">
        <v>36</v>
      </c>
      <c r="F36" s="33" t="s">
        <v>37</v>
      </c>
      <c r="H36" s="33" t="s">
        <v>37</v>
      </c>
      <c r="J36" s="33" t="s">
        <v>37</v>
      </c>
      <c r="L36" s="33" t="s">
        <v>37</v>
      </c>
    </row>
    <row r="37" spans="1:8" s="8" customFormat="1" ht="15.75" thickTop="1">
      <c r="A37" s="7"/>
      <c r="B37" s="7"/>
      <c r="F37" s="34"/>
      <c r="H37"/>
    </row>
    <row r="38" spans="1:8" s="8" customFormat="1" ht="15">
      <c r="A38" s="7"/>
      <c r="B38" s="7"/>
      <c r="E38" s="35" t="s">
        <v>38</v>
      </c>
      <c r="F38" s="34"/>
      <c r="H38"/>
    </row>
    <row r="39" spans="1:8" s="8" customFormat="1" ht="12.75">
      <c r="A39" s="7"/>
      <c r="B39" s="7"/>
      <c r="E39" s="8" t="s">
        <v>58</v>
      </c>
      <c r="F39" s="34"/>
      <c r="H39" s="7"/>
    </row>
    <row r="40" ht="12">
      <c r="H40" s="2"/>
    </row>
    <row r="41" spans="5:8" ht="12">
      <c r="E41" s="52"/>
      <c r="H41" s="2"/>
    </row>
    <row r="42" ht="12">
      <c r="H42" s="2"/>
    </row>
    <row r="43" ht="12">
      <c r="H43" s="2"/>
    </row>
    <row r="44" ht="12">
      <c r="H44" s="2"/>
    </row>
    <row r="45" ht="12">
      <c r="H45" s="2"/>
    </row>
    <row r="46" ht="12">
      <c r="H46" s="2"/>
    </row>
    <row r="47" ht="12">
      <c r="H47" s="2"/>
    </row>
    <row r="48" ht="12">
      <c r="H48" s="2"/>
    </row>
    <row r="49" ht="12">
      <c r="H49" s="2"/>
    </row>
    <row r="50" ht="12">
      <c r="H50" s="2"/>
    </row>
    <row r="51" ht="12">
      <c r="H51" s="2"/>
    </row>
    <row r="52" ht="12">
      <c r="H52" s="2"/>
    </row>
    <row r="53" ht="12">
      <c r="H53" s="2"/>
    </row>
    <row r="54" ht="12">
      <c r="H54" s="2"/>
    </row>
  </sheetData>
  <mergeCells count="10">
    <mergeCell ref="F8:H8"/>
    <mergeCell ref="J8:L8"/>
    <mergeCell ref="D17:E17"/>
    <mergeCell ref="D21:E21"/>
    <mergeCell ref="D34:E34"/>
    <mergeCell ref="D22:E22"/>
    <mergeCell ref="D23:E23"/>
    <mergeCell ref="D28:E28"/>
    <mergeCell ref="D33:E33"/>
    <mergeCell ref="D27:E27"/>
  </mergeCells>
  <printOptions/>
  <pageMargins left="0.75" right="0.33" top="0.78" bottom="0.5" header="0.5" footer="0.5"/>
  <pageSetup fitToHeight="1" fitToWidth="1" horizontalDpi="360" verticalDpi="36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Yeo associate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</dc:creator>
  <cp:keywords/>
  <dc:description/>
  <cp:lastModifiedBy>Freddie Yap</cp:lastModifiedBy>
  <cp:lastPrinted>2002-05-20T10:11:26Z</cp:lastPrinted>
  <dcterms:created xsi:type="dcterms:W3CDTF">1999-09-21T04:40:59Z</dcterms:created>
  <dcterms:modified xsi:type="dcterms:W3CDTF">2002-05-20T10:20:41Z</dcterms:modified>
  <cp:category/>
  <cp:version/>
  <cp:contentType/>
  <cp:contentStatus/>
</cp:coreProperties>
</file>